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4\год\решение\"/>
    </mc:Choice>
  </mc:AlternateContent>
  <bookViews>
    <workbookView xWindow="0" yWindow="0" windowWidth="28800" windowHeight="12000"/>
  </bookViews>
  <sheets>
    <sheet name="Приложение 1" sheetId="6" r:id="rId1"/>
  </sheets>
  <definedNames>
    <definedName name="_xlnm.Print_Titles" localSheetId="0">'Приложение 1'!$A:$B,'Приложение 1'!$5:$6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9" i="6" l="1"/>
  <c r="D252" i="6" l="1"/>
  <c r="D271" i="6"/>
  <c r="D11" i="6" l="1"/>
  <c r="D83" i="6"/>
  <c r="D32" i="6"/>
  <c r="E303" i="6" l="1"/>
  <c r="E304" i="6"/>
  <c r="E302" i="6"/>
  <c r="E301" i="6"/>
  <c r="E300" i="6"/>
  <c r="E296" i="6"/>
  <c r="E297" i="6"/>
  <c r="E298" i="6"/>
  <c r="E285" i="6"/>
  <c r="E286" i="6"/>
  <c r="E287" i="6"/>
  <c r="E288" i="6"/>
  <c r="E289" i="6"/>
  <c r="E291" i="6"/>
  <c r="E292" i="6"/>
  <c r="E294" i="6"/>
  <c r="E273" i="6"/>
  <c r="E274" i="6"/>
  <c r="E275" i="6"/>
  <c r="E276" i="6"/>
  <c r="E277" i="6"/>
  <c r="E278" i="6"/>
  <c r="E282" i="6"/>
  <c r="E257" i="6"/>
  <c r="E241" i="6"/>
  <c r="E242" i="6"/>
  <c r="E243" i="6"/>
  <c r="E244" i="6"/>
  <c r="E245" i="6"/>
  <c r="E246" i="6"/>
  <c r="E247" i="6"/>
  <c r="E248" i="6"/>
  <c r="E249" i="6"/>
  <c r="E250" i="6"/>
  <c r="E251" i="6"/>
  <c r="E141" i="6"/>
  <c r="E142" i="6"/>
  <c r="E144" i="6"/>
  <c r="E146" i="6"/>
  <c r="E148" i="6"/>
  <c r="E149" i="6"/>
  <c r="E150" i="6"/>
  <c r="E151" i="6"/>
  <c r="E152" i="6"/>
  <c r="E154" i="6"/>
  <c r="E155" i="6"/>
  <c r="E156" i="6"/>
  <c r="E157" i="6"/>
  <c r="E158" i="6"/>
  <c r="E159" i="6"/>
  <c r="E160" i="6"/>
  <c r="E162" i="6"/>
  <c r="E163" i="6"/>
  <c r="E165" i="6"/>
  <c r="E167" i="6"/>
  <c r="E168" i="6"/>
  <c r="E169" i="6"/>
  <c r="E170" i="6"/>
  <c r="E171" i="6"/>
  <c r="E172" i="6"/>
  <c r="E173" i="6"/>
  <c r="E175" i="6"/>
  <c r="E176" i="6"/>
  <c r="E177" i="6"/>
  <c r="E179" i="6"/>
  <c r="E180" i="6"/>
  <c r="E181" i="6"/>
  <c r="E184" i="6"/>
  <c r="E186" i="6"/>
  <c r="E190" i="6"/>
  <c r="E192" i="6"/>
  <c r="E194" i="6"/>
  <c r="E196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137" i="6"/>
  <c r="E138" i="6"/>
  <c r="E139" i="6"/>
  <c r="E114" i="6"/>
  <c r="E105" i="6"/>
  <c r="E106" i="6"/>
  <c r="E107" i="6"/>
  <c r="E108" i="6"/>
  <c r="E109" i="6"/>
  <c r="E110" i="6"/>
  <c r="E111" i="6"/>
  <c r="E97" i="6"/>
  <c r="E98" i="6"/>
  <c r="E99" i="6"/>
  <c r="E91" i="6"/>
  <c r="E84" i="6"/>
  <c r="E58" i="6"/>
  <c r="E49" i="6"/>
  <c r="E46" i="6"/>
  <c r="E28" i="6"/>
  <c r="E29" i="6"/>
  <c r="E30" i="6"/>
  <c r="E31" i="6"/>
  <c r="C26" i="6"/>
  <c r="D26" i="6"/>
  <c r="E118" i="6" l="1"/>
  <c r="E101" i="6"/>
  <c r="D153" i="6"/>
  <c r="D299" i="6" l="1"/>
  <c r="C299" i="6"/>
  <c r="D140" i="6"/>
  <c r="D94" i="6"/>
  <c r="C94" i="6"/>
  <c r="C153" i="6"/>
  <c r="C140" i="6"/>
  <c r="E153" i="6" l="1"/>
  <c r="E102" i="6" l="1"/>
  <c r="C66" i="6" l="1"/>
  <c r="D66" i="6"/>
  <c r="E75" i="6"/>
  <c r="C74" i="6"/>
  <c r="D74" i="6"/>
  <c r="C293" i="6"/>
  <c r="E293" i="6" s="1"/>
  <c r="D90" i="6" l="1"/>
  <c r="C90" i="6"/>
  <c r="D57" i="6"/>
  <c r="C57" i="6"/>
  <c r="D145" i="6" l="1"/>
  <c r="D295" i="6"/>
  <c r="D268" i="6"/>
  <c r="D262" i="6"/>
  <c r="D239" i="6"/>
  <c r="D197" i="6"/>
  <c r="D195" i="6"/>
  <c r="D193" i="6"/>
  <c r="D191" i="6"/>
  <c r="D189" i="6"/>
  <c r="D187" i="6"/>
  <c r="D185" i="6"/>
  <c r="D183" i="6"/>
  <c r="D178" i="6"/>
  <c r="D174" i="6"/>
  <c r="D164" i="6"/>
  <c r="D161" i="6"/>
  <c r="D147" i="6"/>
  <c r="D143" i="6"/>
  <c r="D136" i="6"/>
  <c r="D132" i="6"/>
  <c r="D124" i="6"/>
  <c r="D112" i="6"/>
  <c r="E90" i="6"/>
  <c r="D73" i="6"/>
  <c r="D70" i="6"/>
  <c r="D54" i="6"/>
  <c r="D52" i="6" s="1"/>
  <c r="D44" i="6"/>
  <c r="D40" i="6"/>
  <c r="D38" i="6" s="1"/>
  <c r="D25" i="6"/>
  <c r="D20" i="6"/>
  <c r="E12" i="6"/>
  <c r="E13" i="6"/>
  <c r="E14" i="6"/>
  <c r="E15" i="6"/>
  <c r="E16" i="6"/>
  <c r="E17" i="6"/>
  <c r="E18" i="6"/>
  <c r="E21" i="6"/>
  <c r="E22" i="6"/>
  <c r="E23" i="6"/>
  <c r="E24" i="6"/>
  <c r="E27" i="6"/>
  <c r="E36" i="6"/>
  <c r="E37" i="6"/>
  <c r="E39" i="6"/>
  <c r="E41" i="6"/>
  <c r="E42" i="6"/>
  <c r="E45" i="6"/>
  <c r="E47" i="6"/>
  <c r="E53" i="6"/>
  <c r="E55" i="6"/>
  <c r="E56" i="6"/>
  <c r="E59" i="6"/>
  <c r="E60" i="6"/>
  <c r="E61" i="6"/>
  <c r="E62" i="6"/>
  <c r="E67" i="6"/>
  <c r="E71" i="6"/>
  <c r="E72" i="6"/>
  <c r="E76" i="6"/>
  <c r="E77" i="6"/>
  <c r="E78" i="6"/>
  <c r="E79" i="6"/>
  <c r="E80" i="6"/>
  <c r="E85" i="6"/>
  <c r="E86" i="6"/>
  <c r="E87" i="6"/>
  <c r="E88" i="6"/>
  <c r="E92" i="6"/>
  <c r="E93" i="6"/>
  <c r="E95" i="6"/>
  <c r="E96" i="6"/>
  <c r="E103" i="6"/>
  <c r="E116" i="6"/>
  <c r="E117" i="6"/>
  <c r="E119" i="6"/>
  <c r="E120" i="6"/>
  <c r="E121" i="6"/>
  <c r="E125" i="6"/>
  <c r="E126" i="6"/>
  <c r="E127" i="6"/>
  <c r="E128" i="6"/>
  <c r="E129" i="6"/>
  <c r="E133" i="6"/>
  <c r="E134" i="6"/>
  <c r="E237" i="6"/>
  <c r="E240" i="6"/>
  <c r="E253" i="6"/>
  <c r="E256" i="6"/>
  <c r="E258" i="6"/>
  <c r="E259" i="6"/>
  <c r="E260" i="6"/>
  <c r="E261" i="6"/>
  <c r="E263" i="6"/>
  <c r="E264" i="6"/>
  <c r="E267" i="6"/>
  <c r="E269" i="6"/>
  <c r="E270" i="6"/>
  <c r="E272" i="6"/>
  <c r="D265" i="6" l="1"/>
  <c r="D238" i="6"/>
  <c r="D43" i="6"/>
  <c r="D19" i="6"/>
  <c r="D10" i="6"/>
  <c r="D182" i="6"/>
  <c r="D122" i="6"/>
  <c r="D51" i="6"/>
  <c r="D81" i="6"/>
  <c r="E74" i="6"/>
  <c r="D135" i="6" l="1"/>
  <c r="D131" i="6" s="1"/>
  <c r="D9" i="6"/>
  <c r="D130" i="6" l="1"/>
  <c r="C295" i="6" l="1"/>
  <c r="C271" i="6"/>
  <c r="C268" i="6"/>
  <c r="C262" i="6"/>
  <c r="C252" i="6"/>
  <c r="C239" i="6"/>
  <c r="C197" i="6"/>
  <c r="C195" i="6"/>
  <c r="C193" i="6"/>
  <c r="C191" i="6"/>
  <c r="C189" i="6"/>
  <c r="C187" i="6"/>
  <c r="C185" i="6"/>
  <c r="C183" i="6"/>
  <c r="C178" i="6"/>
  <c r="C174" i="6"/>
  <c r="C164" i="6"/>
  <c r="C161" i="6"/>
  <c r="C147" i="6"/>
  <c r="C145" i="6"/>
  <c r="C143" i="6"/>
  <c r="C136" i="6"/>
  <c r="E136" i="6" s="1"/>
  <c r="C132" i="6"/>
  <c r="C124" i="6"/>
  <c r="C122" i="6" s="1"/>
  <c r="C112" i="6"/>
  <c r="C83" i="6"/>
  <c r="C73" i="6"/>
  <c r="C70" i="6"/>
  <c r="C54" i="6"/>
  <c r="C52" i="6" s="1"/>
  <c r="C44" i="6"/>
  <c r="C40" i="6"/>
  <c r="C20" i="6"/>
  <c r="C11" i="6"/>
  <c r="D7" i="6"/>
  <c r="D8" i="6"/>
  <c r="C51" i="6" l="1"/>
  <c r="E143" i="6"/>
  <c r="E185" i="6"/>
  <c r="E145" i="6"/>
  <c r="E195" i="6"/>
  <c r="E193" i="6"/>
  <c r="E189" i="6"/>
  <c r="E183" i="6"/>
  <c r="E191" i="6"/>
  <c r="E178" i="6"/>
  <c r="E197" i="6"/>
  <c r="E174" i="6"/>
  <c r="E164" i="6"/>
  <c r="E161" i="6"/>
  <c r="E147" i="6"/>
  <c r="C238" i="6"/>
  <c r="E40" i="6"/>
  <c r="E132" i="6"/>
  <c r="E70" i="6"/>
  <c r="E262" i="6"/>
  <c r="C38" i="6"/>
  <c r="E124" i="6"/>
  <c r="E268" i="6"/>
  <c r="E252" i="6"/>
  <c r="C10" i="6"/>
  <c r="E11" i="6"/>
  <c r="E140" i="6"/>
  <c r="E254" i="6"/>
  <c r="C19" i="6"/>
  <c r="E20" i="6"/>
  <c r="E255" i="6"/>
  <c r="E73" i="6"/>
  <c r="C43" i="6"/>
  <c r="E44" i="6"/>
  <c r="C265" i="6"/>
  <c r="E271" i="6"/>
  <c r="E239" i="6"/>
  <c r="E122" i="6"/>
  <c r="E94" i="6"/>
  <c r="E104" i="6"/>
  <c r="E112" i="6"/>
  <c r="E83" i="6"/>
  <c r="E57" i="6"/>
  <c r="E66" i="6"/>
  <c r="E54" i="6"/>
  <c r="C25" i="6"/>
  <c r="E26" i="6"/>
  <c r="C182" i="6"/>
  <c r="D305" i="6"/>
  <c r="C81" i="6"/>
  <c r="C135" i="6" l="1"/>
  <c r="C130" i="6" s="1"/>
  <c r="E19" i="6"/>
  <c r="E38" i="6"/>
  <c r="C8" i="6"/>
  <c r="E43" i="6"/>
  <c r="E10" i="6"/>
  <c r="E265" i="6"/>
  <c r="E238" i="6"/>
  <c r="E81" i="6"/>
  <c r="C9" i="6"/>
  <c r="E51" i="6"/>
  <c r="E52" i="6"/>
  <c r="E25" i="6"/>
  <c r="C7" i="6"/>
  <c r="C131" i="6" l="1"/>
  <c r="E131" i="6" s="1"/>
  <c r="E135" i="6"/>
  <c r="E8" i="6"/>
  <c r="E9" i="6"/>
  <c r="E7" i="6"/>
  <c r="E130" i="6"/>
  <c r="C305" i="6"/>
  <c r="E305" i="6" l="1"/>
</calcChain>
</file>

<file path=xl/sharedStrings.xml><?xml version="1.0" encoding="utf-8"?>
<sst xmlns="http://schemas.openxmlformats.org/spreadsheetml/2006/main" count="519" uniqueCount="473">
  <si>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</si>
  <si>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</si>
  <si>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</si>
  <si>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</si>
  <si>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</si>
  <si>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</si>
  <si>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</si>
  <si>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</si>
  <si>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</si>
  <si>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</si>
  <si>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</si>
  <si>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</si>
  <si>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</si>
  <si>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</si>
  <si>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</si>
  <si>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</si>
  <si>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</si>
  <si>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</si>
  <si>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</si>
  <si>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</si>
  <si>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</si>
  <si>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</si>
  <si>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</si>
  <si>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</si>
  <si>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</si>
  <si>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</si>
  <si>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</si>
  <si>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</si>
  <si>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</si>
  <si>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</si>
  <si>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</si>
  <si>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</si>
  <si>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</si>
  <si>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</si>
  <si>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</si>
  <si>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</si>
  <si>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</si>
  <si>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</si>
  <si>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</si>
  <si>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</si>
  <si>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</si>
  <si>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</si>
  <si>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</si>
  <si>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</si>
  <si>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</si>
  <si>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</si>
  <si>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</si>
  <si>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</si>
  <si>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</si>
  <si>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</si>
  <si>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</si>
  <si>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</si>
  <si>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</si>
  <si>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</si>
  <si>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</si>
  <si>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</si>
  <si>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</si>
  <si>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</si>
  <si>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</si>
  <si>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</si>
  <si>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</si>
  <si>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</si>
  <si>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</si>
  <si>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</si>
  <si>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</si>
  <si>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</si>
  <si>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</si>
  <si>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</si>
  <si>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</si>
  <si>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</si>
  <si>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</si>
  <si>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</si>
  <si>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</si>
  <si>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</si>
  <si>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</si>
  <si>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</si>
  <si>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</si>
  <si>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</si>
  <si>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</si>
  <si>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</si>
  <si>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</si>
  <si>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</si>
  <si>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</si>
  <si>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</si>
  <si>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</si>
  <si>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</si>
  <si>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</si>
  <si>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</si>
  <si>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</si>
  <si>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</si>
  <si>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</si>
  <si>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</si>
  <si>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</si>
  <si>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</si>
  <si>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</si>
  <si>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</si>
  <si>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</si>
  <si>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</si>
  <si>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</si>
  <si>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</si>
  <si>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</si>
  <si>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</si>
  <si>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</si>
  <si>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</si>
  <si>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</si>
  <si>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</si>
  <si>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</si>
  <si>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</si>
  <si>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</si>
  <si>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</si>
  <si>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</si>
  <si>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</si>
  <si>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</si>
  <si>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</si>
  <si>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</si>
  <si>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</si>
  <si>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</si>
  <si>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</si>
  <si>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</si>
  <si>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</si>
  <si>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</si>
  <si>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</si>
  <si>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</si>
  <si>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</si>
  <si>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</si>
  <si>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</si>
  <si>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</si>
  <si>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</si>
  <si>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</si>
  <si>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</si>
  <si>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</si>
  <si>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</si>
  <si>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</si>
  <si>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</si>
  <si>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</si>
  <si>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</si>
  <si>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</si>
  <si>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</si>
  <si>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</si>
  <si>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</si>
  <si>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</si>
  <si>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</si>
  <si>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</si>
  <si>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</si>
  <si>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</si>
  <si>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</si>
  <si>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</si>
  <si>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</si>
  <si>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</si>
  <si>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</si>
  <si>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</si>
  <si>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</si>
  <si>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</si>
  <si>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</si>
  <si>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</si>
  <si>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</si>
  <si>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</si>
  <si>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</si>
  <si>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</si>
  <si>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</si>
  <si>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</si>
  <si>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</si>
  <si>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</si>
  <si>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</si>
  <si>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</si>
  <si>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</si>
  <si>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</si>
  <si>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</si>
  <si>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</si>
  <si>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</si>
  <si>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</si>
  <si>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</si>
  <si>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</si>
  <si>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</si>
  <si>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</si>
  <si>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</si>
  <si>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</si>
  <si>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</si>
  <si>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</si>
  <si>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</si>
  <si>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</si>
  <si>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</si>
  <si>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</si>
  <si>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</si>
  <si>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</si>
  <si>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</si>
  <si>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</si>
  <si>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</si>
  <si>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</si>
  <si>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</si>
  <si>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</si>
  <si>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</si>
  <si>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</si>
  <si>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</si>
  <si>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</si>
  <si>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</si>
  <si>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</si>
  <si>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</si>
  <si>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</si>
  <si>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</si>
  <si>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</si>
  <si>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</si>
  <si>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</si>
  <si>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</si>
  <si>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</si>
  <si>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</si>
  <si>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</si>
  <si>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</si>
  <si>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</si>
  <si>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</si>
  <si>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</si>
  <si>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</si>
  <si>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</si>
  <si>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</si>
  <si>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</si>
  <si>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</si>
  <si>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</si>
  <si>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</si>
  <si>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</si>
  <si>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</si>
  <si>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</si>
  <si>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</si>
  <si>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</si>
  <si>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</si>
  <si>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</si>
  <si>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</si>
  <si>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</si>
  <si>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</si>
  <si>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</si>
  <si>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</si>
  <si>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</si>
  <si>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</si>
  <si>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</si>
  <si>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</si>
  <si>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</si>
  <si>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</si>
  <si>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</si>
  <si>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</si>
  <si>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</si>
  <si>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</si>
  <si>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</si>
  <si>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</si>
  <si>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</si>
  <si>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</si>
  <si>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</si>
  <si>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</si>
  <si>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</si>
  <si>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</si>
  <si>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</si>
  <si>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</si>
  <si>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</si>
  <si>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</si>
  <si>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</si>
  <si>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</si>
  <si>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</si>
  <si>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</si>
  <si>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</si>
  <si>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</si>
  <si>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</si>
  <si>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</si>
  <si>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</si>
  <si>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</si>
  <si>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</si>
  <si>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</si>
  <si>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</si>
  <si>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</si>
  <si>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</si>
  <si>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</si>
  <si>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</si>
  <si>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</si>
  <si>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</si>
  <si>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</si>
  <si>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</si>
  <si>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</si>
  <si>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</si>
  <si>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</si>
  <si>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</si>
  <si>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</si>
  <si>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</si>
  <si>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</si>
  <si>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</si>
  <si>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</si>
  <si>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</si>
  <si>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</si>
  <si>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</si>
  <si>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</si>
  <si>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</si>
  <si>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</si>
  <si>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</si>
  <si>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</si>
  <si>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</si>
  <si>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</si>
  <si>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</si>
  <si>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</si>
  <si>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</si>
  <si>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</si>
  <si>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</si>
  <si>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</si>
  <si>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</si>
  <si>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</si>
  <si>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</si>
  <si>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</si>
  <si>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</si>
  <si>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</si>
  <si>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</si>
  <si>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</si>
  <si>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</si>
  <si>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</si>
  <si>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</si>
  <si>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</si>
  <si>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</si>
  <si>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</si>
  <si>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</si>
  <si>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</si>
  <si>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</si>
  <si>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</si>
  <si>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</si>
  <si>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</si>
  <si>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</si>
  <si>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</si>
  <si>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</si>
  <si>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</si>
  <si>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</si>
  <si>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</si>
  <si>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</si>
  <si>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</si>
  <si>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</si>
  <si>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</si>
  <si>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</si>
  <si>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</si>
  <si>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</si>
  <si>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</si>
  <si>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</si>
  <si>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</si>
  <si>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</si>
  <si>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</si>
  <si>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</si>
  <si>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</si>
  <si>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</si>
  <si>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</si>
  <si>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000 1 11 05034 04 0002 120</t>
  </si>
  <si>
    <t>000 1 11 05034 04 0003 120</t>
  </si>
  <si>
    <t>000 1 11 05034 04 0004 120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</si>
  <si>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</si>
  <si>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</si>
  <si>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</si>
  <si>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</si>
  <si>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</si>
  <si>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</si>
  <si>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</si>
  <si>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</si>
  <si>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</si>
  <si>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</si>
  <si>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</si>
  <si>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</si>
  <si>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</si>
  <si>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</si>
  <si>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</si>
  <si>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обустройство пляжей</t>
  </si>
  <si>
    <t xml:space="preserve"> - на устройство контейнерных площадок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</si>
  <si>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</si>
  <si>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проектирование объектов газификации в сельской местности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</si>
  <si>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</si>
  <si>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</si>
  <si>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на проектирование и строительство дошкольных образовательных организаций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</si>
  <si>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</si>
  <si>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</si>
  <si>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 xml:space="preserve"> - на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</t>
  </si>
  <si>
    <t xml:space="preserve"> - на cофинансирование расходов на организацию деятельности многофунциональных центров предоставления государственных и муниципальных услуг 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</si>
  <si>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</si>
  <si>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</si>
  <si>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</si>
  <si>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</si>
  <si>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</si>
  <si>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</si>
  <si>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</si>
  <si>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</si>
  <si>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</si>
  <si>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</si>
  <si>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>000 2 02 25179 04 0000 150</t>
  </si>
  <si>
    <t>000 2 02 25213 04 0000 150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</si>
  <si>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</si>
  <si>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</si>
  <si>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</si>
  <si>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</si>
  <si>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</si>
  <si>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</si>
  <si>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 xml:space="preserve"> - на сохранение достигнутого уровня заработной платы работников муниципальных учреждений культуры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</si>
  <si>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</si>
  <si>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 xml:space="preserve"> - на реализацию отдельных мероприятий муниципальных программ в сфере образования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</si>
  <si>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</si>
  <si>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</si>
  <si>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 xml:space="preserve"> - на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Московской области</t>
  </si>
  <si>
    <t xml:space="preserve"> -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</si>
  <si>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</si>
  <si>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</si>
  <si>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</si>
  <si>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</si>
  <si>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 xml:space="preserve"> - на реализацию мероприятий по улучшению жилищных условий многодетных семей</t>
  </si>
  <si>
    <t xml:space="preserve"> - на строительство и реконструкцию сетей водоснабжения, водоотведения,теплоснабжения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</si>
  <si>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</si>
  <si>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</si>
  <si>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</si>
  <si>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</si>
  <si>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</si>
  <si>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t>000 1 12 01010 01 6000 120</t>
  </si>
  <si>
    <t>000 1 12 01030 01 6000 120</t>
  </si>
  <si>
    <t>000 1 12 01041 01 6000 120</t>
  </si>
  <si>
    <t>000 1 12 01042 01 6000 120</t>
  </si>
  <si>
    <t>Уточненный план 2024 года</t>
  </si>
  <si>
    <t>в т.ч. Налоговые доходы</t>
  </si>
  <si>
    <t>000 2 19 25750 04 0000 150</t>
  </si>
  <si>
    <t>Возврат остатков субсидий на реализацию мероприятий по модернизации школьных систем образования из бюджетов городских округов</t>
  </si>
  <si>
    <t>000 2 08 00000 00 0000 000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</si>
  <si>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</si>
  <si>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</si>
  <si>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</si>
  <si>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000 1 12 01010 01 2100 120</t>
  </si>
  <si>
    <t>Плата за выбросы загрязняющих веществ в атмосферный воздух стационарными объектами
(пени по соответствующему платежу)</t>
  </si>
  <si>
    <t>000 1 13 02994 04 0002 130</t>
  </si>
  <si>
    <t xml:space="preserve">Возврат дебиторской задолженности (МКУ МФЦ) </t>
  </si>
  <si>
    <r>
      <t xml:space="preserve">Возврат остатков субвенции </t>
    </r>
    <r>
      <rPr>
        <sz val="12"/>
        <color indexed="8"/>
        <rFont val="Arial"/>
        <family val="2"/>
        <charset val="204"/>
      </rPr>
      <t xml:space="preserve"> на ежемесячное денежное вознаграждение за классное руководство педагогическим работникам государственных и муниципальных</t>
    </r>
    <r>
      <rPr>
        <sz val="12"/>
        <rFont val="Arial"/>
        <family val="2"/>
        <charset val="204"/>
      </rPr>
      <t xml:space="preserve"> образовательных</t>
    </r>
    <r>
      <rPr>
        <sz val="12"/>
        <color indexed="8"/>
        <rFont val="Arial"/>
        <family val="2"/>
        <charset val="204"/>
      </rPr>
      <t xml:space="preserve">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</t>
    </r>
    <r>
      <rPr>
        <sz val="12"/>
        <color indexed="8"/>
        <rFont val="Arial"/>
        <family val="2"/>
        <charset val="204"/>
      </rPr>
      <t>из бюджетов городских округов</t>
    </r>
  </si>
  <si>
    <t>000 2 19 35303 04 0000 150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</si>
  <si>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округов,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</si>
  <si>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000 1 11 05430 04 0000 120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</si>
  <si>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</si>
  <si>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реализацию первоочередных мероприятий по капитальному ремонту сетей теплоснабжения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</si>
  <si>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</si>
  <si>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</si>
  <si>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000 2 02 25229 04 0000 150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</si>
  <si>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</si>
  <si>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r>
      <t xml:space="preserve"> - на обеспечение мероприятий по переселению граждан из аварийного жилищного фонда, признанного таковым </t>
    </r>
    <r>
      <rPr>
        <b/>
        <i/>
        <sz val="12"/>
        <rFont val="Arial"/>
        <family val="2"/>
        <charset val="204"/>
      </rPr>
      <t>после</t>
    </r>
    <r>
      <rPr>
        <i/>
        <sz val="12"/>
        <rFont val="Arial"/>
        <family val="2"/>
        <charset val="204"/>
      </rPr>
      <t xml:space="preserve"> 1 января 2017 года</t>
    </r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</si>
  <si>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</si>
  <si>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</si>
  <si>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</si>
  <si>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t>000 2 02 25239 04 0003 150</t>
  </si>
  <si>
    <t>000 2 02 25239 04 0011 150</t>
  </si>
  <si>
    <t xml:space="preserve"> - на реализацию программ формирования современной городской среды в части благоустройства общественных территорий (Бульвар Победы)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</si>
  <si>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</si>
  <si>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строительству и реконструкции объектов теплоснабжения 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</si>
  <si>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</si>
  <si>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</si>
  <si>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на реализацию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</si>
  <si>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000 1 13 02994 04 0001 130</t>
  </si>
  <si>
    <t xml:space="preserve">Возврат дебиторской задолженности (МКУ ХЭС) </t>
  </si>
  <si>
    <t>Возврат остатков субсидий на ликвидацию несанкционированных свалок в границах городов и наиболее опасных объектов накопленного экологического вреда окружающей среде из бюджетов городских округов</t>
  </si>
  <si>
    <t>000 2 19 25242 04 0000 150</t>
  </si>
  <si>
    <t xml:space="preserve">Доходы от платных услуг, оказываемых казенными учреждениями (МКУ МФЦ) </t>
  </si>
  <si>
    <t xml:space="preserve">Доходы от платных услуг, оказываемых казенными учреждениями (МКУ Благоустройство) </t>
  </si>
  <si>
    <t xml:space="preserve">Доходы от платных услуг, оказываемых казенными учреждениями (МКУ РС) </t>
  </si>
  <si>
    <t>Исполнено
за 2024 год</t>
  </si>
  <si>
    <t xml:space="preserve">           Неналоговые доходы</t>
  </si>
  <si>
    <t>000 1 13 02994 04 0003 130</t>
  </si>
  <si>
    <t xml:space="preserve">Возврат дебиторской задолженности (МКУ Благоустройство) </t>
  </si>
  <si>
    <t xml:space="preserve"> - оснащение отремонтированных зданий общеобразовательных организаций средствами обучения и воспитания</t>
  </si>
  <si>
    <t xml:space="preserve"> - на 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</si>
  <si>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000 1 05 02010 02 0000 110</t>
  </si>
  <si>
    <t>000 1 05 02020 02 0000 110</t>
  </si>
  <si>
    <t>ЕНВД</t>
  </si>
  <si>
    <t>ЕНВД (за налог.периоды, истек. до 01.01.11)</t>
  </si>
  <si>
    <t>000 2 02 45050 04 0000 150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</si>
  <si>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</si>
  <si>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Приложение 1
к отчету об исполнении бюджета городского округа Ступино Московской области за 2024 год</t>
  </si>
  <si>
    <t xml:space="preserve">                         % 
исполнения
</t>
  </si>
  <si>
    <t>x</t>
  </si>
  <si>
    <t xml:space="preserve">                     тыс. рублей</t>
  </si>
  <si>
    <r>
      <t xml:space="preserve"> - на модернизацию инфраструктуры общего образования в отдельных субъектах Российской Федерации</t>
    </r>
    <r>
      <rPr>
        <i/>
        <sz val="12"/>
        <color theme="1"/>
        <rFont val="Arial"/>
        <family val="2"/>
        <charset val="204"/>
      </rPr>
      <t xml:space="preserve"> (строительство школы на 825 мест, мкр Юго-Западный г.Ступино)</t>
    </r>
  </si>
  <si>
    <r>
      <t xml:space="preserve"> - на модернизацию инфраструктуры общего образования в отдельных субъектах Российской Федерации </t>
    </r>
    <r>
      <rPr>
        <i/>
        <sz val="12"/>
        <color theme="1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</si>
  <si>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модернизацию инфраструктуры общего образования в отдельных субъектах Российской Федерации</t>
    </r>
    <r>
      <rPr>
        <i/>
        <sz val="12"/>
        <color theme="1"/>
        <rFont val="Arial"/>
        <family val="2"/>
        <charset val="204"/>
      </rPr>
      <t xml:space="preserve"> (пристройка Верзиловская школа)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</si>
  <si>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theme="1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</si>
  <si>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сохранение достигнутого уровня заработной платы отдельных категорий работников муниципальных организаций (учреждений ) социальной сферы (</t>
    </r>
    <r>
      <rPr>
        <i/>
        <sz val="12"/>
        <color theme="1"/>
        <rFont val="Arial"/>
        <family val="2"/>
        <charset val="204"/>
      </rPr>
      <t>физической культуры)</t>
    </r>
  </si>
  <si>
    <r>
      <t xml:space="preserve"> - на сохранение достигнутого уровня заработной платы отдельных категорий работников муниципальных организаций (учреждений ) социальной сферы (</t>
    </r>
    <r>
      <rPr>
        <i/>
        <sz val="12"/>
        <color theme="1"/>
        <rFont val="Arial"/>
        <family val="2"/>
        <charset val="204"/>
      </rPr>
      <t>на сохранение достигнутого уровня заработной платы педагогических работников организаций дополнительного образования сферы культуры)</t>
    </r>
  </si>
  <si>
    <t>Исполнение бюджета городского округа Ступино Московской области по доходам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</si>
</sst>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</numFmts>
  <fonts count="3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33CC"/>
      <name val="Arial"/>
      <family val="2"/>
      <charset val="204"/>
    </font>
    <font>
      <sz val="11"/>
      <name val="Arial"/>
      <family val="2"/>
      <charset val="204"/>
    </font>
    <font>
      <b/>
      <sz val="11"/>
      <color rgb="FFFF33CC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12"/>
      <color rgb="FFFF33CC"/>
      <name val="Arial"/>
      <family val="2"/>
      <charset val="204"/>
    </font>
    <font>
      <sz val="8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Arial"/>
      <family val="2"/>
      <charset val="204"/>
    </font>
    <font>
      <i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3">
    <xf numFmtId="0" fontId="0" fillId="0" borderId="0"/>
    <xf numFmtId="0" fontId="6" fillId="0" borderId="2"/>
    <xf numFmtId="43" fontId="7" fillId="0" borderId="2" applyFont="0" applyFill="0" applyBorder="0" applyAlignment="0" applyProtection="0"/>
    <xf numFmtId="0" fontId="7" fillId="0" borderId="2"/>
    <xf numFmtId="0" fontId="8" fillId="0" borderId="2"/>
    <xf numFmtId="0" fontId="9" fillId="0" borderId="2"/>
    <xf numFmtId="0" fontId="5" fillId="0" borderId="2"/>
    <xf numFmtId="0" fontId="10" fillId="0" borderId="2"/>
    <xf numFmtId="0" fontId="9" fillId="0" borderId="2"/>
    <xf numFmtId="0" fontId="4" fillId="0" borderId="2"/>
    <xf numFmtId="0" fontId="4" fillId="0" borderId="2"/>
    <xf numFmtId="0" fontId="7" fillId="0" borderId="2"/>
    <xf numFmtId="0" fontId="4" fillId="0" borderId="2"/>
    <xf numFmtId="165" fontId="7" fillId="0" borderId="2" applyFont="0" applyFill="0" applyBorder="0" applyAlignment="0" applyProtection="0"/>
    <xf numFmtId="0" fontId="7" fillId="0" borderId="2"/>
    <xf numFmtId="0" fontId="5" fillId="0" borderId="2"/>
    <xf numFmtId="0" fontId="16" fillId="0" borderId="2" applyNumberFormat="0" applyFill="0" applyBorder="0" applyAlignment="0" applyProtection="0">
      <alignment vertical="top"/>
      <protection locked="0"/>
    </xf>
    <xf numFmtId="0" fontId="9" fillId="0" borderId="2"/>
    <xf numFmtId="0" fontId="8" fillId="0" borderId="2"/>
    <xf numFmtId="0" fontId="5" fillId="0" borderId="2"/>
    <xf numFmtId="0" fontId="3" fillId="0" borderId="2"/>
    <xf numFmtId="0" fontId="3" fillId="0" borderId="2"/>
    <xf numFmtId="0" fontId="3" fillId="0" borderId="2"/>
    <xf numFmtId="0" fontId="5" fillId="0" borderId="2"/>
    <xf numFmtId="0" fontId="24" fillId="0" borderId="2"/>
    <xf numFmtId="0" fontId="3" fillId="0" borderId="2"/>
    <xf numFmtId="43" fontId="24" fillId="0" borderId="2" applyFont="0" applyFill="0" applyBorder="0" applyAlignment="0" applyProtection="0"/>
    <xf numFmtId="0" fontId="3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8" fillId="0" borderId="2"/>
    <xf numFmtId="0" fontId="9" fillId="0" borderId="2"/>
    <xf numFmtId="0" fontId="2" fillId="0" borderId="2"/>
    <xf numFmtId="0" fontId="9" fillId="0" borderId="2"/>
    <xf numFmtId="0" fontId="7" fillId="0" borderId="2"/>
    <xf numFmtId="0" fontId="2" fillId="0" borderId="2"/>
    <xf numFmtId="0" fontId="8" fillId="0" borderId="2"/>
    <xf numFmtId="0" fontId="2" fillId="0" borderId="2"/>
    <xf numFmtId="0" fontId="2" fillId="0" borderId="2"/>
    <xf numFmtId="0" fontId="8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5" fillId="0" borderId="2"/>
    <xf numFmtId="0" fontId="25" fillId="0" borderId="2"/>
    <xf numFmtId="0" fontId="7" fillId="0" borderId="2"/>
    <xf numFmtId="0" fontId="2" fillId="0" borderId="2"/>
    <xf numFmtId="0" fontId="9" fillId="0" borderId="2"/>
    <xf numFmtId="0" fontId="5" fillId="0" borderId="2"/>
    <xf numFmtId="0" fontId="7" fillId="0" borderId="2"/>
    <xf numFmtId="0" fontId="8" fillId="0" borderId="2"/>
    <xf numFmtId="0" fontId="8" fillId="0" borderId="2"/>
    <xf numFmtId="0" fontId="2" fillId="0" borderId="2"/>
    <xf numFmtId="0" fontId="2" fillId="0" borderId="2"/>
    <xf numFmtId="0" fontId="27" fillId="0" borderId="2"/>
    <xf numFmtId="0" fontId="2" fillId="0" borderId="2"/>
    <xf numFmtId="0" fontId="9" fillId="0" borderId="2"/>
    <xf numFmtId="0" fontId="2" fillId="0" borderId="2"/>
    <xf numFmtId="0" fontId="2" fillId="0" borderId="2"/>
    <xf numFmtId="0" fontId="2" fillId="0" borderId="2"/>
    <xf numFmtId="0" fontId="8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9" fillId="0" borderId="2"/>
    <xf numFmtId="0" fontId="2" fillId="0" borderId="2"/>
    <xf numFmtId="0" fontId="26" fillId="0" borderId="2" applyFill="0" applyProtection="0"/>
    <xf numFmtId="0" fontId="2" fillId="0" borderId="2"/>
    <xf numFmtId="0" fontId="5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5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8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165" fontId="2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5" fillId="0" borderId="2"/>
    <xf numFmtId="0" fontId="5" fillId="0" borderId="2"/>
    <xf numFmtId="0" fontId="5" fillId="0" borderId="2"/>
    <xf numFmtId="0" fontId="5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5" fillId="0" borderId="2"/>
    <xf numFmtId="0" fontId="5" fillId="0" borderId="2"/>
    <xf numFmtId="0" fontId="1" fillId="0" borderId="2"/>
    <xf numFmtId="0" fontId="5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25" fillId="0" borderId="2"/>
    <xf numFmtId="0" fontId="9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1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0" fontId="5" fillId="0" borderId="2"/>
    <xf numFmtId="165" fontId="1" fillId="0" borderId="2" applyFont="0" applyFill="0" applyBorder="0" applyAlignment="0" applyProtection="0"/>
  </cellStyleXfs>
  <cellXfs count="122">
    <xf numFmtId="0" fontId="0" fillId="0" borderId="0" xfId="0"/>
    <xf numFmtId="0" fontId="12" fillId="0" borderId="2" xfId="1" applyFont="1" applyFill="1" applyAlignment="1">
      <alignment vertical="center" wrapText="1"/>
    </xf>
    <xf numFmtId="0" fontId="12" fillId="0" borderId="2" xfId="1" applyFont="1" applyFill="1" applyAlignment="1">
      <alignment horizontal="center" vertical="center"/>
    </xf>
    <xf numFmtId="0" fontId="12" fillId="0" borderId="2" xfId="1" applyFont="1" applyFill="1" applyAlignment="1">
      <alignment vertical="center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164" fontId="11" fillId="0" borderId="1" xfId="2" applyNumberFormat="1" applyFont="1" applyFill="1" applyBorder="1" applyAlignment="1" applyProtection="1">
      <alignment horizontal="center" vertical="center"/>
    </xf>
    <xf numFmtId="0" fontId="11" fillId="0" borderId="2" xfId="1" applyFont="1" applyFill="1" applyAlignment="1">
      <alignment vertical="center"/>
    </xf>
    <xf numFmtId="0" fontId="11" fillId="0" borderId="1" xfId="1" applyNumberFormat="1" applyFont="1" applyFill="1" applyBorder="1" applyAlignment="1" applyProtection="1">
      <alignment horizontal="left" vertical="center" wrapText="1" indent="1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 indent="1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left" vertical="center" wrapText="1" indent="2"/>
    </xf>
    <xf numFmtId="0" fontId="13" fillId="0" borderId="2" xfId="1" applyFont="1" applyFill="1" applyAlignment="1">
      <alignment vertical="center"/>
    </xf>
    <xf numFmtId="1" fontId="11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3" applyNumberFormat="1" applyFont="1" applyFill="1" applyBorder="1" applyAlignment="1" applyProtection="1">
      <alignment horizontal="left" vertical="center" wrapText="1" indent="1"/>
    </xf>
    <xf numFmtId="0" fontId="12" fillId="0" borderId="1" xfId="3" applyNumberFormat="1" applyFont="1" applyFill="1" applyBorder="1" applyAlignment="1" applyProtection="1">
      <alignment horizontal="left" vertical="center" wrapText="1" indent="1"/>
    </xf>
    <xf numFmtId="0" fontId="12" fillId="0" borderId="1" xfId="1" applyNumberFormat="1" applyFont="1" applyFill="1" applyBorder="1" applyAlignment="1" applyProtection="1">
      <alignment horizontal="left" vertical="center" wrapText="1" indent="2"/>
    </xf>
    <xf numFmtId="1" fontId="12" fillId="0" borderId="1" xfId="3" applyNumberFormat="1" applyFont="1" applyFill="1" applyBorder="1" applyAlignment="1" applyProtection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left" vertical="center" wrapText="1" indent="3"/>
    </xf>
    <xf numFmtId="1" fontId="11" fillId="0" borderId="3" xfId="1" applyNumberFormat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 indent="1"/>
    </xf>
    <xf numFmtId="49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center" wrapText="1" indent="1"/>
    </xf>
    <xf numFmtId="49" fontId="13" fillId="0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0" fontId="13" fillId="0" borderId="2" xfId="1" applyFont="1" applyFill="1" applyAlignment="1" applyProtection="1">
      <alignment vertical="center"/>
      <protection locked="0"/>
    </xf>
    <xf numFmtId="1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3" fillId="0" borderId="3" xfId="1" applyNumberFormat="1" applyFont="1" applyFill="1" applyBorder="1" applyAlignment="1" applyProtection="1">
      <alignment horizontal="center" vertical="center" wrapText="1"/>
    </xf>
    <xf numFmtId="164" fontId="13" fillId="0" borderId="3" xfId="2" applyNumberFormat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>
      <alignment horizontal="left" vertical="center" wrapText="1" indent="1"/>
    </xf>
    <xf numFmtId="0" fontId="11" fillId="0" borderId="2" xfId="1" applyFont="1" applyFill="1" applyAlignment="1">
      <alignment vertical="center" wrapText="1"/>
    </xf>
    <xf numFmtId="164" fontId="13" fillId="0" borderId="1" xfId="2" applyNumberFormat="1" applyFont="1" applyFill="1" applyBorder="1" applyAlignment="1" applyProtection="1">
      <alignment horizontal="center" vertical="center"/>
    </xf>
    <xf numFmtId="1" fontId="15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indent="2"/>
    </xf>
    <xf numFmtId="0" fontId="13" fillId="0" borderId="4" xfId="1" applyFont="1" applyFill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1" fontId="12" fillId="0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49" fontId="13" fillId="0" borderId="1" xfId="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2" xfId="1" applyFont="1" applyFill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 indent="2"/>
    </xf>
    <xf numFmtId="1" fontId="20" fillId="0" borderId="3" xfId="1" applyNumberFormat="1" applyFont="1" applyFill="1" applyBorder="1" applyAlignment="1" applyProtection="1">
      <alignment horizontal="center" vertical="center" wrapText="1"/>
    </xf>
    <xf numFmtId="0" fontId="20" fillId="0" borderId="2" xfId="1" applyFont="1" applyFill="1" applyAlignment="1">
      <alignment vertical="center"/>
    </xf>
    <xf numFmtId="0" fontId="9" fillId="0" borderId="2" xfId="1" applyFont="1" applyFill="1" applyAlignment="1">
      <alignment vertical="center" wrapText="1"/>
    </xf>
    <xf numFmtId="164" fontId="21" fillId="0" borderId="2" xfId="1" applyNumberFormat="1" applyFont="1" applyFill="1" applyAlignment="1">
      <alignment vertical="center"/>
    </xf>
    <xf numFmtId="164" fontId="14" fillId="0" borderId="2" xfId="1" applyNumberFormat="1" applyFont="1" applyFill="1" applyAlignment="1">
      <alignment vertical="center"/>
    </xf>
    <xf numFmtId="164" fontId="14" fillId="0" borderId="1" xfId="2" applyNumberFormat="1" applyFont="1" applyFill="1" applyBorder="1" applyAlignment="1" applyProtection="1">
      <alignment horizontal="center" vertical="center"/>
    </xf>
    <xf numFmtId="164" fontId="22" fillId="0" borderId="1" xfId="2" applyNumberFormat="1" applyFont="1" applyFill="1" applyBorder="1" applyAlignment="1" applyProtection="1">
      <alignment horizontal="center" vertical="center"/>
    </xf>
    <xf numFmtId="164" fontId="21" fillId="0" borderId="1" xfId="2" applyNumberFormat="1" applyFont="1" applyFill="1" applyBorder="1" applyAlignment="1" applyProtection="1">
      <alignment horizontal="center" vertical="center"/>
    </xf>
    <xf numFmtId="164" fontId="15" fillId="0" borderId="1" xfId="2" applyNumberFormat="1" applyFont="1" applyFill="1" applyBorder="1" applyAlignment="1" applyProtection="1">
      <alignment horizontal="center" vertical="center"/>
    </xf>
    <xf numFmtId="164" fontId="21" fillId="0" borderId="1" xfId="2" applyNumberFormat="1" applyFont="1" applyFill="1" applyBorder="1" applyAlignment="1">
      <alignment horizontal="center" vertical="center"/>
    </xf>
    <xf numFmtId="164" fontId="21" fillId="0" borderId="1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Alignment="1">
      <alignment vertical="center"/>
    </xf>
    <xf numFmtId="164" fontId="11" fillId="0" borderId="2" xfId="1" applyNumberFormat="1" applyFont="1" applyFill="1" applyAlignment="1">
      <alignment vertical="center"/>
    </xf>
    <xf numFmtId="164" fontId="20" fillId="0" borderId="1" xfId="2" applyNumberFormat="1" applyFont="1" applyFill="1" applyBorder="1" applyAlignment="1" applyProtection="1">
      <alignment horizontal="center" vertical="center"/>
    </xf>
    <xf numFmtId="164" fontId="12" fillId="0" borderId="1" xfId="2" applyNumberFormat="1" applyFont="1" applyFill="1" applyBorder="1" applyAlignment="1" applyProtection="1">
      <alignment horizontal="center" vertical="center"/>
    </xf>
    <xf numFmtId="164" fontId="12" fillId="0" borderId="1" xfId="2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1" fillId="0" borderId="1" xfId="18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left" vertical="center" wrapText="1" indent="1"/>
    </xf>
    <xf numFmtId="164" fontId="12" fillId="0" borderId="1" xfId="4" applyNumberFormat="1" applyFont="1" applyBorder="1" applyAlignment="1">
      <alignment horizontal="center" vertical="center" wrapText="1"/>
    </xf>
    <xf numFmtId="164" fontId="12" fillId="0" borderId="4" xfId="1" applyNumberFormat="1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 wrapText="1"/>
    </xf>
    <xf numFmtId="0" fontId="12" fillId="0" borderId="2" xfId="1" applyFont="1" applyFill="1" applyAlignment="1">
      <alignment vertical="center"/>
    </xf>
    <xf numFmtId="0" fontId="13" fillId="0" borderId="2" xfId="1" applyFont="1" applyFill="1" applyAlignment="1">
      <alignment vertical="center"/>
    </xf>
    <xf numFmtId="164" fontId="14" fillId="0" borderId="1" xfId="2" applyNumberFormat="1" applyFont="1" applyFill="1" applyBorder="1" applyAlignment="1" applyProtection="1">
      <alignment horizontal="center" vertical="center"/>
    </xf>
    <xf numFmtId="164" fontId="21" fillId="0" borderId="1" xfId="2" applyNumberFormat="1" applyFont="1" applyFill="1" applyBorder="1" applyAlignment="1" applyProtection="1">
      <alignment horizontal="center" vertical="center"/>
    </xf>
    <xf numFmtId="164" fontId="15" fillId="0" borderId="1" xfId="2" applyNumberFormat="1" applyFont="1" applyFill="1" applyBorder="1" applyAlignment="1" applyProtection="1">
      <alignment horizontal="center" vertical="center"/>
    </xf>
    <xf numFmtId="164" fontId="12" fillId="0" borderId="1" xfId="2" applyNumberFormat="1" applyFont="1" applyFill="1" applyBorder="1" applyAlignment="1" applyProtection="1">
      <alignment horizontal="center" vertical="center"/>
    </xf>
    <xf numFmtId="164" fontId="13" fillId="0" borderId="1" xfId="2" applyNumberFormat="1" applyFont="1" applyFill="1" applyBorder="1" applyAlignment="1" applyProtection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49" fontId="13" fillId="0" borderId="1" xfId="0" applyNumberFormat="1" applyFont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/>
    </xf>
    <xf numFmtId="164" fontId="28" fillId="0" borderId="1" xfId="1" applyNumberFormat="1" applyFont="1" applyBorder="1" applyAlignment="1">
      <alignment horizontal="left" vertical="center" wrapText="1"/>
    </xf>
    <xf numFmtId="0" fontId="13" fillId="0" borderId="2" xfId="1" applyFont="1" applyFill="1" applyAlignment="1">
      <alignment vertical="center"/>
    </xf>
    <xf numFmtId="164" fontId="15" fillId="0" borderId="1" xfId="2" applyNumberFormat="1" applyFont="1" applyFill="1" applyBorder="1" applyAlignment="1" applyProtection="1">
      <alignment horizontal="center" vertical="center"/>
    </xf>
    <xf numFmtId="164" fontId="13" fillId="0" borderId="1" xfId="2" applyNumberFormat="1" applyFont="1" applyFill="1" applyBorder="1" applyAlignment="1" applyProtection="1">
      <alignment horizontal="center" vertical="center"/>
    </xf>
    <xf numFmtId="0" fontId="13" fillId="0" borderId="2" xfId="1" applyFont="1" applyFill="1" applyAlignment="1">
      <alignment vertical="center"/>
    </xf>
    <xf numFmtId="164" fontId="15" fillId="0" borderId="1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2" borderId="1" xfId="290" applyNumberFormat="1" applyFont="1" applyFill="1" applyBorder="1" applyAlignment="1">
      <alignment horizontal="left" vertical="center" wrapText="1" indent="2"/>
    </xf>
    <xf numFmtId="0" fontId="13" fillId="0" borderId="2" xfId="1" applyFont="1" applyFill="1" applyAlignment="1">
      <alignment vertical="center"/>
    </xf>
    <xf numFmtId="164" fontId="15" fillId="0" borderId="1" xfId="2" applyNumberFormat="1" applyFont="1" applyFill="1" applyBorder="1" applyAlignment="1" applyProtection="1">
      <alignment horizontal="center" vertical="center"/>
    </xf>
    <xf numFmtId="164" fontId="13" fillId="0" borderId="1" xfId="2" applyNumberFormat="1" applyFont="1" applyFill="1" applyBorder="1" applyAlignment="1" applyProtection="1">
      <alignment horizontal="center" vertical="center"/>
    </xf>
    <xf numFmtId="0" fontId="13" fillId="0" borderId="4" xfId="1" applyFont="1" applyBorder="1" applyAlignment="1">
      <alignment horizontal="left" vertical="center" wrapText="1" indent="2"/>
    </xf>
    <xf numFmtId="0" fontId="13" fillId="0" borderId="2" xfId="1" applyFont="1" applyFill="1" applyAlignment="1">
      <alignment vertical="center"/>
    </xf>
    <xf numFmtId="164" fontId="15" fillId="0" borderId="1" xfId="2" applyNumberFormat="1" applyFont="1" applyFill="1" applyBorder="1" applyAlignment="1" applyProtection="1">
      <alignment horizontal="center" vertical="center"/>
    </xf>
    <xf numFmtId="164" fontId="13" fillId="0" borderId="1" xfId="2" applyNumberFormat="1" applyFont="1" applyFill="1" applyBorder="1" applyAlignment="1" applyProtection="1">
      <alignment horizontal="center" vertical="center"/>
    </xf>
    <xf numFmtId="0" fontId="13" fillId="0" borderId="4" xfId="1" applyFont="1" applyBorder="1" applyAlignment="1">
      <alignment horizontal="left" vertical="center" wrapText="1" indent="2"/>
    </xf>
    <xf numFmtId="0" fontId="12" fillId="0" borderId="2" xfId="1" applyFont="1" applyFill="1" applyAlignment="1">
      <alignment vertical="center"/>
    </xf>
    <xf numFmtId="164" fontId="21" fillId="0" borderId="1" xfId="2" applyNumberFormat="1" applyFont="1" applyFill="1" applyBorder="1" applyAlignment="1" applyProtection="1">
      <alignment horizontal="center" vertical="center"/>
    </xf>
    <xf numFmtId="164" fontId="11" fillId="0" borderId="1" xfId="2" applyNumberFormat="1" applyFont="1" applyFill="1" applyBorder="1" applyAlignment="1" applyProtection="1">
      <alignment horizontal="center" vertical="center"/>
    </xf>
    <xf numFmtId="164" fontId="12" fillId="0" borderId="1" xfId="2" applyNumberFormat="1" applyFont="1" applyFill="1" applyBorder="1" applyAlignment="1" applyProtection="1">
      <alignment horizontal="center" vertical="center"/>
    </xf>
    <xf numFmtId="164" fontId="13" fillId="0" borderId="1" xfId="2" applyNumberFormat="1" applyFont="1" applyFill="1" applyBorder="1" applyAlignment="1" applyProtection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5" fillId="0" borderId="6" xfId="2" applyNumberFormat="1" applyFont="1" applyFill="1" applyBorder="1" applyAlignment="1" applyProtection="1">
      <alignment horizontal="center" vertical="center"/>
    </xf>
    <xf numFmtId="164" fontId="13" fillId="0" borderId="6" xfId="2" applyNumberFormat="1" applyFont="1" applyFill="1" applyBorder="1" applyAlignment="1" applyProtection="1">
      <alignment horizontal="center" vertical="center"/>
    </xf>
    <xf numFmtId="1" fontId="13" fillId="0" borderId="6" xfId="1" applyNumberFormat="1" applyFont="1" applyFill="1" applyBorder="1" applyAlignment="1" applyProtection="1">
      <alignment horizontal="center" vertical="center" wrapText="1"/>
    </xf>
    <xf numFmtId="164" fontId="32" fillId="0" borderId="2" xfId="1" applyNumberFormat="1" applyFont="1" applyFill="1" applyAlignment="1">
      <alignment vertical="center"/>
    </xf>
    <xf numFmtId="164" fontId="21" fillId="0" borderId="2" xfId="1" applyNumberFormat="1" applyFont="1" applyAlignment="1">
      <alignment horizontal="righ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 wrapText="1"/>
    </xf>
    <xf numFmtId="0" fontId="11" fillId="0" borderId="2" xfId="1" applyFont="1" applyFill="1" applyAlignment="1">
      <alignment horizontal="center" vertical="center" wrapText="1"/>
    </xf>
    <xf numFmtId="4" fontId="30" fillId="2" borderId="5" xfId="0" applyNumberFormat="1" applyFont="1" applyFill="1" applyBorder="1" applyAlignment="1">
      <alignment horizontal="center" vertical="center" wrapText="1"/>
    </xf>
    <xf numFmtId="4" fontId="30" fillId="2" borderId="3" xfId="0" applyNumberFormat="1" applyFont="1" applyFill="1" applyBorder="1" applyAlignment="1">
      <alignment horizontal="center" vertical="center" wrapText="1"/>
    </xf>
    <xf numFmtId="164" fontId="31" fillId="2" borderId="1" xfId="5" applyNumberFormat="1" applyFont="1" applyFill="1" applyBorder="1" applyAlignment="1">
      <alignment horizontal="center" vertical="center" wrapText="1"/>
    </xf>
  </cellXfs>
  <cellStyles count="353">
    <cellStyle name="Гиперссылка 2" xfId="16"/>
    <cellStyle name="Обычный" xfId="0" builtinId="0"/>
    <cellStyle name="Обычный 10" xfId="28"/>
    <cellStyle name="Обычный 10 2" xfId="29"/>
    <cellStyle name="Обычный 10 2 2" xfId="158"/>
    <cellStyle name="Обычный 10 3" xfId="30"/>
    <cellStyle name="Обычный 10 3 2" xfId="159"/>
    <cellStyle name="Обычный 10 4" xfId="31"/>
    <cellStyle name="Обычный 10 4 2" xfId="160"/>
    <cellStyle name="Обычный 10 5" xfId="157"/>
    <cellStyle name="Обычный 100" xfId="300"/>
    <cellStyle name="Обычный 101" xfId="301"/>
    <cellStyle name="Обычный 102" xfId="302"/>
    <cellStyle name="Обычный 103" xfId="303"/>
    <cellStyle name="Обычный 104" xfId="304"/>
    <cellStyle name="Обычный 105" xfId="305"/>
    <cellStyle name="Обычный 106" xfId="306"/>
    <cellStyle name="Обычный 107" xfId="307"/>
    <cellStyle name="Обычный 108" xfId="308"/>
    <cellStyle name="Обычный 109" xfId="309"/>
    <cellStyle name="Обычный 11" xfId="32"/>
    <cellStyle name="Обычный 11 2" xfId="33"/>
    <cellStyle name="Обычный 11 2 2" xfId="162"/>
    <cellStyle name="Обычный 11 3" xfId="34"/>
    <cellStyle name="Обычный 11 3 2" xfId="163"/>
    <cellStyle name="Обычный 11 4" xfId="35"/>
    <cellStyle name="Обычный 11 4 2" xfId="164"/>
    <cellStyle name="Обычный 11 5" xfId="161"/>
    <cellStyle name="Обычный 110" xfId="310"/>
    <cellStyle name="Обычный 111" xfId="311"/>
    <cellStyle name="Обычный 112" xfId="312"/>
    <cellStyle name="Обычный 113" xfId="313"/>
    <cellStyle name="Обычный 114" xfId="314"/>
    <cellStyle name="Обычный 115" xfId="315"/>
    <cellStyle name="Обычный 116" xfId="316"/>
    <cellStyle name="Обычный 117" xfId="317"/>
    <cellStyle name="Обычный 118" xfId="318"/>
    <cellStyle name="Обычный 119" xfId="319"/>
    <cellStyle name="Обычный 12" xfId="36"/>
    <cellStyle name="Обычный 12 2" xfId="37"/>
    <cellStyle name="Обычный 12 2 2" xfId="166"/>
    <cellStyle name="Обычный 12 3" xfId="38"/>
    <cellStyle name="Обычный 12 3 2" xfId="167"/>
    <cellStyle name="Обычный 12 4" xfId="39"/>
    <cellStyle name="Обычный 12 4 2" xfId="168"/>
    <cellStyle name="Обычный 12 5" xfId="165"/>
    <cellStyle name="Обычный 120" xfId="320"/>
    <cellStyle name="Обычный 121" xfId="321"/>
    <cellStyle name="Обычный 122" xfId="322"/>
    <cellStyle name="Обычный 123" xfId="323"/>
    <cellStyle name="Обычный 124" xfId="324"/>
    <cellStyle name="Обычный 125" xfId="325"/>
    <cellStyle name="Обычный 126" xfId="326"/>
    <cellStyle name="Обычный 127" xfId="327"/>
    <cellStyle name="Обычный 128" xfId="328"/>
    <cellStyle name="Обычный 129" xfId="329"/>
    <cellStyle name="Обычный 13" xfId="40"/>
    <cellStyle name="Обычный 13 2" xfId="41"/>
    <cellStyle name="Обычный 13 2 2" xfId="170"/>
    <cellStyle name="Обычный 13 3" xfId="42"/>
    <cellStyle name="Обычный 13 3 2" xfId="171"/>
    <cellStyle name="Обычный 13 4" xfId="43"/>
    <cellStyle name="Обычный 13 4 2" xfId="172"/>
    <cellStyle name="Обычный 13 5" xfId="169"/>
    <cellStyle name="Обычный 130" xfId="330"/>
    <cellStyle name="Обычный 131" xfId="331"/>
    <cellStyle name="Обычный 132" xfId="332"/>
    <cellStyle name="Обычный 133" xfId="333"/>
    <cellStyle name="Обычный 134" xfId="334"/>
    <cellStyle name="Обычный 135" xfId="335"/>
    <cellStyle name="Обычный 136" xfId="336"/>
    <cellStyle name="Обычный 137" xfId="337"/>
    <cellStyle name="Обычный 138" xfId="338"/>
    <cellStyle name="Обычный 139" xfId="339"/>
    <cellStyle name="Обычный 14" xfId="44"/>
    <cellStyle name="Обычный 14 2" xfId="45"/>
    <cellStyle name="Обычный 14 2 2" xfId="174"/>
    <cellStyle name="Обычный 14 3" xfId="46"/>
    <cellStyle name="Обычный 14 3 2" xfId="175"/>
    <cellStyle name="Обычный 14 4" xfId="47"/>
    <cellStyle name="Обычный 14 4 2" xfId="176"/>
    <cellStyle name="Обычный 14 5" xfId="173"/>
    <cellStyle name="Обычный 140" xfId="340"/>
    <cellStyle name="Обычный 141" xfId="341"/>
    <cellStyle name="Обычный 142" xfId="342"/>
    <cellStyle name="Обычный 143" xfId="343"/>
    <cellStyle name="Обычный 144" xfId="344"/>
    <cellStyle name="Обычный 145" xfId="345"/>
    <cellStyle name="Обычный 146" xfId="346"/>
    <cellStyle name="Обычный 147" xfId="347"/>
    <cellStyle name="Обычный 148" xfId="348"/>
    <cellStyle name="Обычный 149" xfId="349"/>
    <cellStyle name="Обычный 15" xfId="48"/>
    <cellStyle name="Обычный 15 2" xfId="49"/>
    <cellStyle name="Обычный 15 2 2" xfId="178"/>
    <cellStyle name="Обычный 15 3" xfId="50"/>
    <cellStyle name="Обычный 15 3 2" xfId="179"/>
    <cellStyle name="Обычный 15 4" xfId="177"/>
    <cellStyle name="Обычный 150" xfId="350"/>
    <cellStyle name="Обычный 151" xfId="351"/>
    <cellStyle name="Обычный 16" xfId="51"/>
    <cellStyle name="Обычный 16 2" xfId="52"/>
    <cellStyle name="Обычный 16 2 2" xfId="181"/>
    <cellStyle name="Обычный 16 3" xfId="53"/>
    <cellStyle name="Обычный 16 3 2" xfId="182"/>
    <cellStyle name="Обычный 16 4" xfId="180"/>
    <cellStyle name="Обычный 17" xfId="54"/>
    <cellStyle name="Обычный 17 2" xfId="55"/>
    <cellStyle name="Обычный 17 2 2" xfId="184"/>
    <cellStyle name="Обычный 17 3" xfId="183"/>
    <cellStyle name="Обычный 18" xfId="56"/>
    <cellStyle name="Обычный 18 2" xfId="57"/>
    <cellStyle name="Обычный 18 2 2" xfId="186"/>
    <cellStyle name="Обычный 18 3" xfId="185"/>
    <cellStyle name="Обычный 19" xfId="58"/>
    <cellStyle name="Обычный 19 2" xfId="59"/>
    <cellStyle name="Обычный 19 2 2" xfId="188"/>
    <cellStyle name="Обычный 19 3" xfId="187"/>
    <cellStyle name="Обычный 2" xfId="3"/>
    <cellStyle name="Обычный 2 2" xfId="4"/>
    <cellStyle name="Обычный 2 2 2" xfId="27"/>
    <cellStyle name="Обычный 2 2 2 2" xfId="61"/>
    <cellStyle name="Обычный 2 2 2 3" xfId="154"/>
    <cellStyle name="Обычный 2 2 3" xfId="62"/>
    <cellStyle name="Обычный 2 2 3 2" xfId="156"/>
    <cellStyle name="Обычный 2 2 4" xfId="63"/>
    <cellStyle name="Обычный 2 2 4 2" xfId="189"/>
    <cellStyle name="Обычный 2 2 5" xfId="60"/>
    <cellStyle name="Обычный 2 3" xfId="8"/>
    <cellStyle name="Обычный 2 3 2" xfId="65"/>
    <cellStyle name="Обычный 2 3 2 2" xfId="190"/>
    <cellStyle name="Обычный 2 3 3" xfId="66"/>
    <cellStyle name="Обычный 2 3 4" xfId="64"/>
    <cellStyle name="Обычный 2 4" xfId="25"/>
    <cellStyle name="Обычный 2 4 2" xfId="68"/>
    <cellStyle name="Обычный 2 4 2 2" xfId="191"/>
    <cellStyle name="Обычный 2 4 3" xfId="67"/>
    <cellStyle name="Обычный 2 4 4" xfId="152"/>
    <cellStyle name="Обычный 2 5" xfId="69"/>
    <cellStyle name="Обычный 2 5 2" xfId="192"/>
    <cellStyle name="Обычный 2 5 3" xfId="155"/>
    <cellStyle name="Обычный 2 6" xfId="70"/>
    <cellStyle name="Обычный 2 6 2" xfId="193"/>
    <cellStyle name="Обычный 2 7" xfId="71"/>
    <cellStyle name="Обычный 20" xfId="72"/>
    <cellStyle name="Обычный 20 2" xfId="73"/>
    <cellStyle name="Обычный 20 2 2" xfId="195"/>
    <cellStyle name="Обычный 20 3" xfId="194"/>
    <cellStyle name="Обычный 21" xfId="74"/>
    <cellStyle name="Обычный 21 2" xfId="75"/>
    <cellStyle name="Обычный 21 2 2" xfId="197"/>
    <cellStyle name="Обычный 21 3" xfId="196"/>
    <cellStyle name="Обычный 22" xfId="76"/>
    <cellStyle name="Обычный 22 2" xfId="77"/>
    <cellStyle name="Обычный 22 2 2" xfId="199"/>
    <cellStyle name="Обычный 22 3" xfId="198"/>
    <cellStyle name="Обычный 23" xfId="78"/>
    <cellStyle name="Обычный 23 2" xfId="79"/>
    <cellStyle name="Обычный 23 2 2" xfId="201"/>
    <cellStyle name="Обычный 23 3" xfId="200"/>
    <cellStyle name="Обычный 24" xfId="80"/>
    <cellStyle name="Обычный 24 2" xfId="81"/>
    <cellStyle name="Обычный 24 2 2" xfId="203"/>
    <cellStyle name="Обычный 24 3" xfId="202"/>
    <cellStyle name="Обычный 25" xfId="82"/>
    <cellStyle name="Обычный 25 2" xfId="83"/>
    <cellStyle name="Обычный 25 2 2" xfId="205"/>
    <cellStyle name="Обычный 25 3" xfId="204"/>
    <cellStyle name="Обычный 26" xfId="84"/>
    <cellStyle name="Обычный 26 2" xfId="85"/>
    <cellStyle name="Обычный 26 2 2" xfId="207"/>
    <cellStyle name="Обычный 26 3" xfId="206"/>
    <cellStyle name="Обычный 27" xfId="86"/>
    <cellStyle name="Обычный 27 2" xfId="87"/>
    <cellStyle name="Обычный 27 2 2" xfId="209"/>
    <cellStyle name="Обычный 27 3" xfId="208"/>
    <cellStyle name="Обычный 28" xfId="88"/>
    <cellStyle name="Обычный 28 2" xfId="89"/>
    <cellStyle name="Обычный 28 2 2" xfId="211"/>
    <cellStyle name="Обычный 28 3" xfId="210"/>
    <cellStyle name="Обычный 29" xfId="90"/>
    <cellStyle name="Обычный 3" xfId="7"/>
    <cellStyle name="Обычный 3 2" xfId="11"/>
    <cellStyle name="Обычный 3 2 2" xfId="92"/>
    <cellStyle name="Обычный 3 2 2 2" xfId="212"/>
    <cellStyle name="Обычный 3 2 3" xfId="93"/>
    <cellStyle name="Обычный 3 2 3 2" xfId="250"/>
    <cellStyle name="Обычный 3 2 4" xfId="91"/>
    <cellStyle name="Обычный 3 3" xfId="15"/>
    <cellStyle name="Обычный 3 3 2" xfId="95"/>
    <cellStyle name="Обычный 3 3 2 2" xfId="213"/>
    <cellStyle name="Обычный 3 3 3" xfId="94"/>
    <cellStyle name="Обычный 3 4" xfId="17"/>
    <cellStyle name="Обычный 3 5" xfId="96"/>
    <cellStyle name="Обычный 30" xfId="97"/>
    <cellStyle name="Обычный 31" xfId="98"/>
    <cellStyle name="Обычный 32" xfId="142"/>
    <cellStyle name="Обычный 33" xfId="153"/>
    <cellStyle name="Обычный 34" xfId="243"/>
    <cellStyle name="Обычный 35" xfId="255"/>
    <cellStyle name="Обычный 36" xfId="246"/>
    <cellStyle name="Обычный 37" xfId="253"/>
    <cellStyle name="Обычный 38" xfId="249"/>
    <cellStyle name="Обычный 39" xfId="251"/>
    <cellStyle name="Обычный 4" xfId="5"/>
    <cellStyle name="Обычный 4 2" xfId="10"/>
    <cellStyle name="Обычный 4 2 2" xfId="21"/>
    <cellStyle name="Обычный 4 2 2 2" xfId="100"/>
    <cellStyle name="Обычный 4 2 2 3" xfId="214"/>
    <cellStyle name="Обычный 4 2 3" xfId="101"/>
    <cellStyle name="Обычный 4 2 4" xfId="99"/>
    <cellStyle name="Обычный 4 2 5" xfId="147"/>
    <cellStyle name="Обычный 4 3" xfId="102"/>
    <cellStyle name="Обычный 4 3 2" xfId="103"/>
    <cellStyle name="Обычный 4 3 3" xfId="215"/>
    <cellStyle name="Обычный 4 4" xfId="104"/>
    <cellStyle name="Обычный 4 4 2" xfId="216"/>
    <cellStyle name="Обычный 4 5" xfId="105"/>
    <cellStyle name="Обычный 4 5 2" xfId="217"/>
    <cellStyle name="Обычный 4 6" xfId="106"/>
    <cellStyle name="Обычный 4 6 2" xfId="218"/>
    <cellStyle name="Обычный 4 7" xfId="107"/>
    <cellStyle name="Обычный 40" xfId="151"/>
    <cellStyle name="Обычный 41" xfId="259"/>
    <cellStyle name="Обычный 42" xfId="260"/>
    <cellStyle name="Обычный 43" xfId="261"/>
    <cellStyle name="Обычный 44" xfId="262"/>
    <cellStyle name="Обычный 45" xfId="263"/>
    <cellStyle name="Обычный 46" xfId="264"/>
    <cellStyle name="Обычный 47" xfId="265"/>
    <cellStyle name="Обычный 48" xfId="266"/>
    <cellStyle name="Обычный 49" xfId="108"/>
    <cellStyle name="Обычный 49 2" xfId="219"/>
    <cellStyle name="Обычный 5" xfId="6"/>
    <cellStyle name="Обычный 5 2" xfId="14"/>
    <cellStyle name="Обычный 5 2 2" xfId="111"/>
    <cellStyle name="Обычный 5 2 2 2" xfId="221"/>
    <cellStyle name="Обычный 5 2 3" xfId="112"/>
    <cellStyle name="Обычный 5 2 4" xfId="110"/>
    <cellStyle name="Обычный 5 3" xfId="113"/>
    <cellStyle name="Обычный 5 3 2" xfId="114"/>
    <cellStyle name="Обычный 5 3 3" xfId="222"/>
    <cellStyle name="Обычный 5 4" xfId="115"/>
    <cellStyle name="Обычный 5 4 2" xfId="116"/>
    <cellStyle name="Обычный 5 4 3" xfId="223"/>
    <cellStyle name="Обычный 5 5" xfId="109"/>
    <cellStyle name="Обычный 5 5 2" xfId="220"/>
    <cellStyle name="Обычный 50" xfId="267"/>
    <cellStyle name="Обычный 51" xfId="268"/>
    <cellStyle name="Обычный 52" xfId="269"/>
    <cellStyle name="Обычный 53" xfId="270"/>
    <cellStyle name="Обычный 54" xfId="144"/>
    <cellStyle name="Обычный 55" xfId="150"/>
    <cellStyle name="Обычный 56" xfId="254"/>
    <cellStyle name="Обычный 57" xfId="244"/>
    <cellStyle name="Обычный 575 2 3 6 5" xfId="9"/>
    <cellStyle name="Обычный 575 2 3 6 5 2" xfId="12"/>
    <cellStyle name="Обычный 575 2 3 6 5 2 2" xfId="22"/>
    <cellStyle name="Обычный 575 2 3 6 5 2 3" xfId="118"/>
    <cellStyle name="Обычный 575 2 3 6 5 2 4" xfId="148"/>
    <cellStyle name="Обычный 575 2 3 6 5 3" xfId="20"/>
    <cellStyle name="Обычный 575 2 3 6 5 4" xfId="117"/>
    <cellStyle name="Обычный 575 2 3 6 5 5" xfId="146"/>
    <cellStyle name="Обычный 58" xfId="252"/>
    <cellStyle name="Обычный 59" xfId="145"/>
    <cellStyle name="Обычный 6" xfId="18"/>
    <cellStyle name="Обычный 6 2" xfId="120"/>
    <cellStyle name="Обычный 6 2 2" xfId="225"/>
    <cellStyle name="Обычный 6 3" xfId="121"/>
    <cellStyle name="Обычный 6 3 2" xfId="226"/>
    <cellStyle name="Обычный 6 4" xfId="122"/>
    <cellStyle name="Обычный 6 4 2" xfId="227"/>
    <cellStyle name="Обычный 6 5" xfId="123"/>
    <cellStyle name="Обычный 6 5 2" xfId="224"/>
    <cellStyle name="Обычный 6 6" xfId="119"/>
    <cellStyle name="Обычный 60" xfId="124"/>
    <cellStyle name="Обычный 60 2" xfId="228"/>
    <cellStyle name="Обычный 61" xfId="149"/>
    <cellStyle name="Обычный 62" xfId="247"/>
    <cellStyle name="Обычный 63" xfId="273"/>
    <cellStyle name="Обычный 64" xfId="274"/>
    <cellStyle name="Обычный 65" xfId="275"/>
    <cellStyle name="Обычный 66" xfId="276"/>
    <cellStyle name="Обычный 67" xfId="277"/>
    <cellStyle name="Обычный 68" xfId="125"/>
    <cellStyle name="Обычный 68 2" xfId="229"/>
    <cellStyle name="Обычный 69" xfId="126"/>
    <cellStyle name="Обычный 69 2" xfId="230"/>
    <cellStyle name="Обычный 7" xfId="24"/>
    <cellStyle name="Обычный 7 2" xfId="128"/>
    <cellStyle name="Обычный 7 2 2" xfId="232"/>
    <cellStyle name="Обычный 7 3" xfId="129"/>
    <cellStyle name="Обычный 7 3 2" xfId="233"/>
    <cellStyle name="Обычный 7 4" xfId="130"/>
    <cellStyle name="Обычный 7 4 2" xfId="234"/>
    <cellStyle name="Обычный 7 5" xfId="131"/>
    <cellStyle name="Обычный 7 5 2" xfId="231"/>
    <cellStyle name="Обычный 7 6" xfId="127"/>
    <cellStyle name="Обычный 70" xfId="278"/>
    <cellStyle name="Обычный 71" xfId="279"/>
    <cellStyle name="Обычный 72" xfId="280"/>
    <cellStyle name="Обычный 73" xfId="257"/>
    <cellStyle name="Обычный 74" xfId="272"/>
    <cellStyle name="Обычный 75" xfId="256"/>
    <cellStyle name="Обычный 76" xfId="245"/>
    <cellStyle name="Обычный 77" xfId="248"/>
    <cellStyle name="Обычный 78" xfId="271"/>
    <cellStyle name="Обычный 79" xfId="143"/>
    <cellStyle name="Обычный 8" xfId="19"/>
    <cellStyle name="Обычный 8 2" xfId="133"/>
    <cellStyle name="Обычный 8 2 2" xfId="236"/>
    <cellStyle name="Обычный 8 3" xfId="134"/>
    <cellStyle name="Обычный 8 3 2" xfId="237"/>
    <cellStyle name="Обычный 8 4" xfId="135"/>
    <cellStyle name="Обычный 8 4 2" xfId="238"/>
    <cellStyle name="Обычный 8 5" xfId="132"/>
    <cellStyle name="Обычный 8 6" xfId="235"/>
    <cellStyle name="Обычный 80" xfId="258"/>
    <cellStyle name="Обычный 81" xfId="281"/>
    <cellStyle name="Обычный 82" xfId="282"/>
    <cellStyle name="Обычный 83" xfId="283"/>
    <cellStyle name="Обычный 84" xfId="284"/>
    <cellStyle name="Обычный 85" xfId="285"/>
    <cellStyle name="Обычный 86" xfId="286"/>
    <cellStyle name="Обычный 87" xfId="287"/>
    <cellStyle name="Обычный 88" xfId="288"/>
    <cellStyle name="Обычный 89" xfId="289"/>
    <cellStyle name="Обычный 9" xfId="23"/>
    <cellStyle name="Обычный 9 2" xfId="137"/>
    <cellStyle name="Обычный 9 2 2" xfId="240"/>
    <cellStyle name="Обычный 9 3" xfId="138"/>
    <cellStyle name="Обычный 9 3 2" xfId="241"/>
    <cellStyle name="Обычный 9 4" xfId="139"/>
    <cellStyle name="Обычный 9 4 2" xfId="242"/>
    <cellStyle name="Обычный 9 5" xfId="136"/>
    <cellStyle name="Обычный 9 6" xfId="239"/>
    <cellStyle name="Обычный 90" xfId="290"/>
    <cellStyle name="Обычный 91" xfId="291"/>
    <cellStyle name="Обычный 92" xfId="292"/>
    <cellStyle name="Обычный 93" xfId="293"/>
    <cellStyle name="Обычный 94" xfId="294"/>
    <cellStyle name="Обычный 95" xfId="295"/>
    <cellStyle name="Обычный 96" xfId="296"/>
    <cellStyle name="Обычный 97" xfId="297"/>
    <cellStyle name="Обычный 98" xfId="298"/>
    <cellStyle name="Обычный 99" xfId="299"/>
    <cellStyle name="Обычный_Прил 1_Доходы" xfId="1"/>
    <cellStyle name="Финансовый 2" xfId="2"/>
    <cellStyle name="Финансовый 3" xfId="13"/>
    <cellStyle name="Финансовый 4" xfId="26"/>
    <cellStyle name="Финансовый 4 2" xfId="140"/>
    <cellStyle name="Финансовый 4 3" xfId="352"/>
    <cellStyle name="Финансовый 5" xfId="141"/>
  </cellStyles>
  <dxfs count="0"/>
  <tableStyles count="0" defaultTableStyle="TableStyleMedium2" defaultPivotStyle="PivotStyleLight16"/>
  <colors>
    <mruColors>
      <color rgb="FFFF33CC"/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tabSelected="1" view="pageBreakPreview" topLeftCell="A281" zoomScaleNormal="100" zoomScaleSheetLayoutView="100" workbookViewId="0">
      <selection activeCell="B281" sqref="B281"/>
    </sheetView>
  </sheetViews>
  <sheetFormatPr defaultColWidth="9.140625" defaultRowHeight="5.65" customHeight="1" x14ac:dyDescent="0.25"/>
  <cols>
    <col min="1" max="1" width="31.140625" style="1" customWidth="1"/>
    <col min="2" max="2" width="76.5703125" style="1" customWidth="1"/>
    <col min="3" max="3" width="16.5703125" style="63" customWidth="1"/>
    <col min="4" max="4" width="15.5703125" style="63" customWidth="1"/>
    <col min="5" max="5" width="13.5703125" style="54" customWidth="1"/>
    <col min="6" max="16384" width="9.140625" style="3"/>
  </cols>
  <sheetData>
    <row r="1" spans="1:5" s="104" customFormat="1" ht="69.75" customHeight="1" x14ac:dyDescent="0.25">
      <c r="A1" s="1"/>
      <c r="B1" s="1"/>
      <c r="C1" s="63"/>
      <c r="D1" s="114" t="s">
        <v>462</v>
      </c>
      <c r="E1" s="114"/>
    </row>
    <row r="2" spans="1:5" s="104" customFormat="1" ht="9" customHeight="1" x14ac:dyDescent="0.25">
      <c r="A2" s="1"/>
      <c r="B2" s="1"/>
      <c r="C2" s="63"/>
      <c r="D2" s="63"/>
      <c r="E2" s="54"/>
    </row>
    <row r="3" spans="1:5" ht="37.5" customHeight="1" x14ac:dyDescent="0.25">
      <c r="A3" s="118" t="s">
        <v>472</v>
      </c>
      <c r="B3" s="118"/>
      <c r="C3" s="118"/>
      <c r="D3" s="118"/>
    </row>
    <row r="4" spans="1:5" s="7" customFormat="1" ht="18" customHeight="1" x14ac:dyDescent="0.25">
      <c r="A4" s="53"/>
      <c r="B4" s="32"/>
      <c r="C4" s="64"/>
      <c r="D4" s="113" t="s">
        <v>465</v>
      </c>
      <c r="E4" s="55"/>
    </row>
    <row r="5" spans="1:5" s="2" customFormat="1" ht="46.5" customHeight="1" x14ac:dyDescent="0.25">
      <c r="A5" s="115" t="s">
        <v>226</v>
      </c>
      <c r="B5" s="115" t="s">
        <v>225</v>
      </c>
      <c r="C5" s="117" t="s">
        <v>409</v>
      </c>
      <c r="D5" s="119" t="s">
        <v>450</v>
      </c>
      <c r="E5" s="121" t="s">
        <v>463</v>
      </c>
    </row>
    <row r="6" spans="1:5" s="49" customFormat="1" ht="12.75" customHeight="1" x14ac:dyDescent="0.25">
      <c r="A6" s="116"/>
      <c r="B6" s="116"/>
      <c r="C6" s="117"/>
      <c r="D6" s="120"/>
      <c r="E6" s="121"/>
    </row>
    <row r="7" spans="1:5" s="7" customFormat="1" ht="28.5" customHeight="1" x14ac:dyDescent="0.25">
      <c r="A7" s="20" t="s">
        <v>224</v>
      </c>
      <c r="B7" s="5" t="s">
        <v>223</v>
      </c>
      <c r="C7" s="106">
        <f t="shared" ref="C7:D7" si="0">C10+C19+C25+C38+C43+C50+C51+C73+C81+C112+C121+C122</f>
        <v>6631940.3173799999</v>
      </c>
      <c r="D7" s="106">
        <f t="shared" si="0"/>
        <v>6629978.8463899996</v>
      </c>
      <c r="E7" s="56">
        <f t="shared" ref="E7:E31" si="1">D7/C7*100</f>
        <v>99.970423874520392</v>
      </c>
    </row>
    <row r="8" spans="1:5" s="52" customFormat="1" ht="20.25" hidden="1" customHeight="1" x14ac:dyDescent="0.25">
      <c r="A8" s="51"/>
      <c r="B8" s="88" t="s">
        <v>410</v>
      </c>
      <c r="C8" s="65">
        <f t="shared" ref="C8:D8" si="2">C10+C19+C25+C38+C43+C50</f>
        <v>5564194.2037499994</v>
      </c>
      <c r="D8" s="65">
        <f t="shared" si="2"/>
        <v>5556769.9564700006</v>
      </c>
      <c r="E8" s="57">
        <f t="shared" si="1"/>
        <v>99.866571025234975</v>
      </c>
    </row>
    <row r="9" spans="1:5" s="52" customFormat="1" ht="20.25" hidden="1" customHeight="1" x14ac:dyDescent="0.25">
      <c r="A9" s="51"/>
      <c r="B9" s="88" t="s">
        <v>451</v>
      </c>
      <c r="C9" s="65">
        <f t="shared" ref="C9" si="3">C51+C73+C81+C112+C121+C122</f>
        <v>1067746.11363</v>
      </c>
      <c r="D9" s="65">
        <f>D51+D73+D81+D112+D121+D122</f>
        <v>1073208.8899199998</v>
      </c>
      <c r="E9" s="57">
        <f t="shared" si="1"/>
        <v>100.51161752969794</v>
      </c>
    </row>
    <row r="10" spans="1:5" s="7" customFormat="1" ht="24" customHeight="1" x14ac:dyDescent="0.25">
      <c r="A10" s="4" t="s">
        <v>222</v>
      </c>
      <c r="B10" s="8" t="s">
        <v>221</v>
      </c>
      <c r="C10" s="6">
        <f t="shared" ref="C10:D10" si="4">C11</f>
        <v>4238140.2668399997</v>
      </c>
      <c r="D10" s="6">
        <f t="shared" si="4"/>
        <v>4158117.6255299998</v>
      </c>
      <c r="E10" s="56">
        <f t="shared" si="1"/>
        <v>98.111845378594197</v>
      </c>
    </row>
    <row r="11" spans="1:5" ht="33" customHeight="1" x14ac:dyDescent="0.25">
      <c r="A11" s="9" t="s">
        <v>220</v>
      </c>
      <c r="B11" s="10" t="s">
        <v>219</v>
      </c>
      <c r="C11" s="80">
        <f t="shared" ref="C11" si="5">SUM(C12:C18)</f>
        <v>4238140.2668399997</v>
      </c>
      <c r="D11" s="66">
        <f>SUM(D12:D18)</f>
        <v>4158117.6255299998</v>
      </c>
      <c r="E11" s="58">
        <f t="shared" si="1"/>
        <v>98.111845378594197</v>
      </c>
    </row>
    <row r="12" spans="1:5" s="13" customFormat="1" ht="80.25" hidden="1" customHeight="1" x14ac:dyDescent="0.25">
      <c r="A12" s="11" t="s">
        <v>218</v>
      </c>
      <c r="B12" s="12" t="s">
        <v>217</v>
      </c>
      <c r="C12" s="81">
        <v>3590268.2668400002</v>
      </c>
      <c r="D12" s="108">
        <v>3399054.78657</v>
      </c>
      <c r="E12" s="59">
        <f t="shared" si="1"/>
        <v>94.674117195195052</v>
      </c>
    </row>
    <row r="13" spans="1:5" s="13" customFormat="1" ht="110.25" hidden="1" customHeight="1" x14ac:dyDescent="0.25">
      <c r="A13" s="11" t="s">
        <v>216</v>
      </c>
      <c r="B13" s="12" t="s">
        <v>215</v>
      </c>
      <c r="C13" s="81">
        <v>4700</v>
      </c>
      <c r="D13" s="108">
        <v>5771.7129599999998</v>
      </c>
      <c r="E13" s="59">
        <f t="shared" si="1"/>
        <v>122.80240340425533</v>
      </c>
    </row>
    <row r="14" spans="1:5" s="13" customFormat="1" ht="52.5" hidden="1" customHeight="1" x14ac:dyDescent="0.25">
      <c r="A14" s="11" t="s">
        <v>214</v>
      </c>
      <c r="B14" s="12" t="s">
        <v>213</v>
      </c>
      <c r="C14" s="81">
        <v>45000</v>
      </c>
      <c r="D14" s="108">
        <v>52987.354630000002</v>
      </c>
      <c r="E14" s="59">
        <f t="shared" si="1"/>
        <v>117.74967695555556</v>
      </c>
    </row>
    <row r="15" spans="1:5" s="13" customFormat="1" ht="92.25" hidden="1" customHeight="1" x14ac:dyDescent="0.25">
      <c r="A15" s="11" t="s">
        <v>212</v>
      </c>
      <c r="B15" s="12" t="s">
        <v>211</v>
      </c>
      <c r="C15" s="81">
        <v>60800</v>
      </c>
      <c r="D15" s="108">
        <v>66091.801300000006</v>
      </c>
      <c r="E15" s="59">
        <f t="shared" si="1"/>
        <v>108.70362055921055</v>
      </c>
    </row>
    <row r="16" spans="1:5" s="13" customFormat="1" ht="51.75" hidden="1" customHeight="1" x14ac:dyDescent="0.25">
      <c r="A16" s="11" t="s">
        <v>228</v>
      </c>
      <c r="B16" s="12" t="s">
        <v>227</v>
      </c>
      <c r="C16" s="81">
        <v>144772</v>
      </c>
      <c r="D16" s="108">
        <v>181421.80515999999</v>
      </c>
      <c r="E16" s="59">
        <f t="shared" si="1"/>
        <v>125.31553419169452</v>
      </c>
    </row>
    <row r="17" spans="1:5" s="13" customFormat="1" ht="51.75" hidden="1" customHeight="1" x14ac:dyDescent="0.25">
      <c r="A17" s="11" t="s">
        <v>327</v>
      </c>
      <c r="B17" s="12" t="s">
        <v>328</v>
      </c>
      <c r="C17" s="81">
        <v>54500</v>
      </c>
      <c r="D17" s="108">
        <v>46585.864240000003</v>
      </c>
      <c r="E17" s="59">
        <f t="shared" si="1"/>
        <v>85.478649981651373</v>
      </c>
    </row>
    <row r="18" spans="1:5" s="13" customFormat="1" ht="51.75" hidden="1" customHeight="1" x14ac:dyDescent="0.25">
      <c r="A18" s="11" t="s">
        <v>329</v>
      </c>
      <c r="B18" s="12" t="s">
        <v>330</v>
      </c>
      <c r="C18" s="81">
        <v>338100</v>
      </c>
      <c r="D18" s="108">
        <v>406204.30067000003</v>
      </c>
      <c r="E18" s="59">
        <f t="shared" si="1"/>
        <v>120.1432418426501</v>
      </c>
    </row>
    <row r="19" spans="1:5" s="7" customFormat="1" ht="36.75" customHeight="1" x14ac:dyDescent="0.25">
      <c r="A19" s="14" t="s">
        <v>210</v>
      </c>
      <c r="B19" s="15" t="s">
        <v>209</v>
      </c>
      <c r="C19" s="6">
        <f t="shared" ref="C19:D19" si="6">C20</f>
        <v>122275</v>
      </c>
      <c r="D19" s="6">
        <f t="shared" si="6"/>
        <v>127711.76225999999</v>
      </c>
      <c r="E19" s="56">
        <f t="shared" si="1"/>
        <v>104.4463400204457</v>
      </c>
    </row>
    <row r="20" spans="1:5" ht="36.75" customHeight="1" x14ac:dyDescent="0.25">
      <c r="A20" s="9" t="s">
        <v>208</v>
      </c>
      <c r="B20" s="10" t="s">
        <v>207</v>
      </c>
      <c r="C20" s="80">
        <f t="shared" ref="C20:D20" si="7">SUM(C21:C24)</f>
        <v>122275</v>
      </c>
      <c r="D20" s="66">
        <f t="shared" si="7"/>
        <v>127711.76225999999</v>
      </c>
      <c r="E20" s="58">
        <f t="shared" si="1"/>
        <v>104.4463400204457</v>
      </c>
    </row>
    <row r="21" spans="1:5" s="13" customFormat="1" ht="109.5" hidden="1" customHeight="1" x14ac:dyDescent="0.25">
      <c r="A21" s="11" t="s">
        <v>206</v>
      </c>
      <c r="B21" s="12" t="s">
        <v>205</v>
      </c>
      <c r="C21" s="81">
        <v>61036</v>
      </c>
      <c r="D21" s="108">
        <v>65980.459929999997</v>
      </c>
      <c r="E21" s="59">
        <f t="shared" si="1"/>
        <v>108.10089116259256</v>
      </c>
    </row>
    <row r="22" spans="1:5" s="13" customFormat="1" ht="124.5" hidden="1" customHeight="1" x14ac:dyDescent="0.25">
      <c r="A22" s="11" t="s">
        <v>204</v>
      </c>
      <c r="B22" s="12" t="s">
        <v>203</v>
      </c>
      <c r="C22" s="81">
        <v>345</v>
      </c>
      <c r="D22" s="108">
        <v>381.22618999999997</v>
      </c>
      <c r="E22" s="59">
        <f t="shared" si="1"/>
        <v>110.50034492753622</v>
      </c>
    </row>
    <row r="23" spans="1:5" s="13" customFormat="1" ht="123.75" hidden="1" customHeight="1" x14ac:dyDescent="0.25">
      <c r="A23" s="11" t="s">
        <v>202</v>
      </c>
      <c r="B23" s="12" t="s">
        <v>201</v>
      </c>
      <c r="C23" s="81">
        <v>67659</v>
      </c>
      <c r="D23" s="108">
        <v>68531.963359999994</v>
      </c>
      <c r="E23" s="59">
        <f t="shared" si="1"/>
        <v>101.29023982027519</v>
      </c>
    </row>
    <row r="24" spans="1:5" s="13" customFormat="1" ht="111" hidden="1" customHeight="1" x14ac:dyDescent="0.25">
      <c r="A24" s="11" t="s">
        <v>200</v>
      </c>
      <c r="B24" s="12" t="s">
        <v>199</v>
      </c>
      <c r="C24" s="81">
        <v>-6765</v>
      </c>
      <c r="D24" s="108">
        <v>-7181.8872199999996</v>
      </c>
      <c r="E24" s="59">
        <f t="shared" si="1"/>
        <v>106.16241271249076</v>
      </c>
    </row>
    <row r="25" spans="1:5" s="7" customFormat="1" ht="24" customHeight="1" x14ac:dyDescent="0.25">
      <c r="A25" s="4" t="s">
        <v>198</v>
      </c>
      <c r="B25" s="8" t="s">
        <v>197</v>
      </c>
      <c r="C25" s="6">
        <f>C26+C32+C35+C36+C37</f>
        <v>436102</v>
      </c>
      <c r="D25" s="6">
        <f>D26+D32+D35+D36+D37</f>
        <v>464845.52739</v>
      </c>
      <c r="E25" s="56">
        <f t="shared" si="1"/>
        <v>106.59101022008612</v>
      </c>
    </row>
    <row r="26" spans="1:5" ht="32.25" customHeight="1" x14ac:dyDescent="0.25">
      <c r="A26" s="9" t="s">
        <v>196</v>
      </c>
      <c r="B26" s="10" t="s">
        <v>195</v>
      </c>
      <c r="C26" s="80">
        <f t="shared" ref="C26:D26" si="8">SUM(C27:C31)</f>
        <v>374500</v>
      </c>
      <c r="D26" s="66">
        <f t="shared" si="8"/>
        <v>411051.10008999996</v>
      </c>
      <c r="E26" s="58">
        <f t="shared" si="1"/>
        <v>109.75997332176235</v>
      </c>
    </row>
    <row r="27" spans="1:5" s="100" customFormat="1" ht="33.75" hidden="1" customHeight="1" x14ac:dyDescent="0.25">
      <c r="A27" s="11" t="s">
        <v>194</v>
      </c>
      <c r="B27" s="12" t="s">
        <v>193</v>
      </c>
      <c r="C27" s="108">
        <v>306200</v>
      </c>
      <c r="D27" s="108">
        <v>334191.01089999999</v>
      </c>
      <c r="E27" s="101">
        <f t="shared" si="1"/>
        <v>109.14141440235142</v>
      </c>
    </row>
    <row r="28" spans="1:5" s="100" customFormat="1" ht="50.25" hidden="1" customHeight="1" x14ac:dyDescent="0.25">
      <c r="A28" s="11" t="s">
        <v>192</v>
      </c>
      <c r="B28" s="12" t="s">
        <v>191</v>
      </c>
      <c r="C28" s="108">
        <v>0</v>
      </c>
      <c r="D28" s="108">
        <v>1.35</v>
      </c>
      <c r="E28" s="101" t="e">
        <f t="shared" si="1"/>
        <v>#DIV/0!</v>
      </c>
    </row>
    <row r="29" spans="1:5" s="100" customFormat="1" ht="66.75" hidden="1" customHeight="1" x14ac:dyDescent="0.25">
      <c r="A29" s="11" t="s">
        <v>190</v>
      </c>
      <c r="B29" s="12" t="s">
        <v>189</v>
      </c>
      <c r="C29" s="108">
        <v>68300</v>
      </c>
      <c r="D29" s="108">
        <v>76859.107529999994</v>
      </c>
      <c r="E29" s="101">
        <f t="shared" si="1"/>
        <v>112.53163620790629</v>
      </c>
    </row>
    <row r="30" spans="1:5" s="100" customFormat="1" ht="66.75" hidden="1" customHeight="1" x14ac:dyDescent="0.25">
      <c r="A30" s="11" t="s">
        <v>188</v>
      </c>
      <c r="B30" s="12" t="s">
        <v>187</v>
      </c>
      <c r="C30" s="108">
        <v>0</v>
      </c>
      <c r="D30" s="108">
        <v>-0.36834</v>
      </c>
      <c r="E30" s="101" t="e">
        <f t="shared" si="1"/>
        <v>#DIV/0!</v>
      </c>
    </row>
    <row r="31" spans="1:5" s="100" customFormat="1" ht="50.25" hidden="1" customHeight="1" x14ac:dyDescent="0.25">
      <c r="A31" s="11" t="s">
        <v>186</v>
      </c>
      <c r="B31" s="12" t="s">
        <v>185</v>
      </c>
      <c r="C31" s="108">
        <v>0</v>
      </c>
      <c r="D31" s="108">
        <v>0</v>
      </c>
      <c r="E31" s="101" t="e">
        <f t="shared" si="1"/>
        <v>#DIV/0!</v>
      </c>
    </row>
    <row r="32" spans="1:5" ht="23.25" customHeight="1" x14ac:dyDescent="0.25">
      <c r="A32" s="9" t="s">
        <v>184</v>
      </c>
      <c r="B32" s="10" t="s">
        <v>183</v>
      </c>
      <c r="C32" s="80">
        <v>0</v>
      </c>
      <c r="D32" s="107">
        <f>D33+D34</f>
        <v>147.06890000000001</v>
      </c>
      <c r="E32" s="78" t="s">
        <v>464</v>
      </c>
    </row>
    <row r="33" spans="1:5" s="104" customFormat="1" ht="31.5" hidden="1" customHeight="1" x14ac:dyDescent="0.25">
      <c r="A33" s="11" t="s">
        <v>456</v>
      </c>
      <c r="B33" s="12" t="s">
        <v>458</v>
      </c>
      <c r="C33" s="108">
        <v>0</v>
      </c>
      <c r="D33" s="108">
        <v>147.108</v>
      </c>
      <c r="E33" s="105"/>
    </row>
    <row r="34" spans="1:5" s="104" customFormat="1" ht="31.5" hidden="1" customHeight="1" x14ac:dyDescent="0.25">
      <c r="A34" s="11" t="s">
        <v>457</v>
      </c>
      <c r="B34" s="12" t="s">
        <v>459</v>
      </c>
      <c r="C34" s="108">
        <v>0</v>
      </c>
      <c r="D34" s="108">
        <v>-3.9100000000000003E-2</v>
      </c>
      <c r="E34" s="105"/>
    </row>
    <row r="35" spans="1:5" ht="21" customHeight="1" x14ac:dyDescent="0.25">
      <c r="A35" s="9" t="s">
        <v>182</v>
      </c>
      <c r="B35" s="10" t="s">
        <v>181</v>
      </c>
      <c r="C35" s="80">
        <v>0</v>
      </c>
      <c r="D35" s="107">
        <v>539.41642000000002</v>
      </c>
      <c r="E35" s="78" t="s">
        <v>464</v>
      </c>
    </row>
    <row r="36" spans="1:5" ht="31.5" customHeight="1" x14ac:dyDescent="0.25">
      <c r="A36" s="9" t="s">
        <v>180</v>
      </c>
      <c r="B36" s="10" t="s">
        <v>179</v>
      </c>
      <c r="C36" s="80">
        <v>59852</v>
      </c>
      <c r="D36" s="107">
        <v>51563.197460000003</v>
      </c>
      <c r="E36" s="58">
        <f t="shared" ref="E36:E47" si="9">D36/C36*100</f>
        <v>86.151168649335034</v>
      </c>
    </row>
    <row r="37" spans="1:5" ht="31.5" customHeight="1" x14ac:dyDescent="0.25">
      <c r="A37" s="39" t="s">
        <v>274</v>
      </c>
      <c r="B37" s="10" t="s">
        <v>273</v>
      </c>
      <c r="C37" s="80">
        <v>1750</v>
      </c>
      <c r="D37" s="107">
        <v>1544.74452</v>
      </c>
      <c r="E37" s="58">
        <f t="shared" si="9"/>
        <v>88.27111542857142</v>
      </c>
    </row>
    <row r="38" spans="1:5" s="7" customFormat="1" ht="22.5" customHeight="1" x14ac:dyDescent="0.25">
      <c r="A38" s="4" t="s">
        <v>178</v>
      </c>
      <c r="B38" s="8" t="s">
        <v>177</v>
      </c>
      <c r="C38" s="6">
        <f t="shared" ref="C38:D38" si="10">SUM(C39:C40)</f>
        <v>747676.93690999993</v>
      </c>
      <c r="D38" s="106">
        <f t="shared" si="10"/>
        <v>771015.92580000008</v>
      </c>
      <c r="E38" s="56">
        <f t="shared" si="9"/>
        <v>103.12153387885088</v>
      </c>
    </row>
    <row r="39" spans="1:5" ht="30" customHeight="1" x14ac:dyDescent="0.25">
      <c r="A39" s="9" t="s">
        <v>176</v>
      </c>
      <c r="B39" s="10" t="s">
        <v>175</v>
      </c>
      <c r="C39" s="80">
        <v>127061</v>
      </c>
      <c r="D39" s="107">
        <v>128080.78997</v>
      </c>
      <c r="E39" s="58">
        <f t="shared" si="9"/>
        <v>100.80259872816993</v>
      </c>
    </row>
    <row r="40" spans="1:5" ht="30" customHeight="1" x14ac:dyDescent="0.25">
      <c r="A40" s="9" t="s">
        <v>174</v>
      </c>
      <c r="B40" s="10" t="s">
        <v>173</v>
      </c>
      <c r="C40" s="80">
        <f t="shared" ref="C40:D40" si="11">C41+C42</f>
        <v>620615.93690999993</v>
      </c>
      <c r="D40" s="66">
        <f t="shared" si="11"/>
        <v>642935.13583000004</v>
      </c>
      <c r="E40" s="58">
        <f t="shared" si="9"/>
        <v>103.59629806336036</v>
      </c>
    </row>
    <row r="41" spans="1:5" s="13" customFormat="1" ht="36" customHeight="1" x14ac:dyDescent="0.25">
      <c r="A41" s="34" t="s">
        <v>172</v>
      </c>
      <c r="B41" s="12" t="s">
        <v>171</v>
      </c>
      <c r="C41" s="81">
        <v>381415.93690999999</v>
      </c>
      <c r="D41" s="108">
        <v>377448.70231999998</v>
      </c>
      <c r="E41" s="59">
        <f t="shared" si="9"/>
        <v>98.959866590226895</v>
      </c>
    </row>
    <row r="42" spans="1:5" s="13" customFormat="1" ht="36" customHeight="1" x14ac:dyDescent="0.25">
      <c r="A42" s="34" t="s">
        <v>170</v>
      </c>
      <c r="B42" s="12" t="s">
        <v>169</v>
      </c>
      <c r="C42" s="81">
        <v>239200</v>
      </c>
      <c r="D42" s="108">
        <v>265486.43351</v>
      </c>
      <c r="E42" s="59">
        <f t="shared" si="9"/>
        <v>110.98931166806021</v>
      </c>
    </row>
    <row r="43" spans="1:5" s="7" customFormat="1" ht="26.25" customHeight="1" x14ac:dyDescent="0.25">
      <c r="A43" s="4" t="s">
        <v>168</v>
      </c>
      <c r="B43" s="8" t="s">
        <v>167</v>
      </c>
      <c r="C43" s="6">
        <f>C44+C48+C49</f>
        <v>20000</v>
      </c>
      <c r="D43" s="6">
        <f>D44+D48+D49</f>
        <v>35079.115489999996</v>
      </c>
      <c r="E43" s="56">
        <f t="shared" si="9"/>
        <v>175.39557744999999</v>
      </c>
    </row>
    <row r="44" spans="1:5" ht="48" customHeight="1" x14ac:dyDescent="0.25">
      <c r="A44" s="9" t="s">
        <v>166</v>
      </c>
      <c r="B44" s="10" t="s">
        <v>165</v>
      </c>
      <c r="C44" s="80">
        <f>SUM(C45:C47)</f>
        <v>20000</v>
      </c>
      <c r="D44" s="66">
        <f>SUM(D45:D47)</f>
        <v>34864.115489999996</v>
      </c>
      <c r="E44" s="58">
        <f t="shared" si="9"/>
        <v>174.32057744999997</v>
      </c>
    </row>
    <row r="45" spans="1:5" s="13" customFormat="1" ht="60" hidden="1" customHeight="1" x14ac:dyDescent="0.25">
      <c r="A45" s="40" t="s">
        <v>278</v>
      </c>
      <c r="B45" s="12" t="s">
        <v>275</v>
      </c>
      <c r="C45" s="81">
        <v>20000</v>
      </c>
      <c r="D45" s="108">
        <v>34543.392879999999</v>
      </c>
      <c r="E45" s="59">
        <f t="shared" si="9"/>
        <v>172.71696439999999</v>
      </c>
    </row>
    <row r="46" spans="1:5" s="13" customFormat="1" ht="81" hidden="1" customHeight="1" x14ac:dyDescent="0.25">
      <c r="A46" s="40" t="s">
        <v>279</v>
      </c>
      <c r="B46" s="12" t="s">
        <v>276</v>
      </c>
      <c r="C46" s="81">
        <v>0</v>
      </c>
      <c r="D46" s="108">
        <v>320.72260999999997</v>
      </c>
      <c r="E46" s="79" t="e">
        <f t="shared" si="9"/>
        <v>#DIV/0!</v>
      </c>
    </row>
    <row r="47" spans="1:5" s="13" customFormat="1" ht="50.25" hidden="1" customHeight="1" x14ac:dyDescent="0.25">
      <c r="A47" s="40" t="s">
        <v>280</v>
      </c>
      <c r="B47" s="12" t="s">
        <v>277</v>
      </c>
      <c r="C47" s="81">
        <v>0</v>
      </c>
      <c r="D47" s="33"/>
      <c r="E47" s="59" t="e">
        <f t="shared" si="9"/>
        <v>#DIV/0!</v>
      </c>
    </row>
    <row r="48" spans="1:5" ht="38.25" customHeight="1" x14ac:dyDescent="0.25">
      <c r="A48" s="9" t="s">
        <v>164</v>
      </c>
      <c r="B48" s="10" t="s">
        <v>163</v>
      </c>
      <c r="C48" s="80">
        <v>0</v>
      </c>
      <c r="D48" s="107">
        <v>215</v>
      </c>
      <c r="E48" s="78" t="s">
        <v>464</v>
      </c>
    </row>
    <row r="49" spans="1:5" ht="79.5" hidden="1" customHeight="1" x14ac:dyDescent="0.25">
      <c r="A49" s="9" t="s">
        <v>162</v>
      </c>
      <c r="B49" s="10" t="s">
        <v>161</v>
      </c>
      <c r="C49" s="80">
        <v>0</v>
      </c>
      <c r="D49" s="66"/>
      <c r="E49" s="78" t="e">
        <f>D49/C49*100</f>
        <v>#DIV/0!</v>
      </c>
    </row>
    <row r="50" spans="1:5" s="7" customFormat="1" ht="32.25" customHeight="1" x14ac:dyDescent="0.25">
      <c r="A50" s="4" t="s">
        <v>160</v>
      </c>
      <c r="B50" s="8" t="s">
        <v>159</v>
      </c>
      <c r="C50" s="6">
        <v>0</v>
      </c>
      <c r="D50" s="6">
        <v>0</v>
      </c>
      <c r="E50" s="78" t="s">
        <v>464</v>
      </c>
    </row>
    <row r="51" spans="1:5" s="7" customFormat="1" ht="36" customHeight="1" x14ac:dyDescent="0.25">
      <c r="A51" s="4" t="s">
        <v>158</v>
      </c>
      <c r="B51" s="8" t="s">
        <v>157</v>
      </c>
      <c r="C51" s="6">
        <f>C52+C65+C66+C70</f>
        <v>335110.83240999997</v>
      </c>
      <c r="D51" s="6">
        <f t="shared" ref="D51" si="12">D52+D65+D66+D70</f>
        <v>349144.85360999999</v>
      </c>
      <c r="E51" s="56">
        <f t="shared" ref="E51:E62" si="13">D51/C51*100</f>
        <v>104.18787453066565</v>
      </c>
    </row>
    <row r="52" spans="1:5" ht="78.75" customHeight="1" x14ac:dyDescent="0.25">
      <c r="A52" s="9" t="s">
        <v>156</v>
      </c>
      <c r="B52" s="16" t="s">
        <v>155</v>
      </c>
      <c r="C52" s="80">
        <f>C53+C54+C57+C62+C63+C64</f>
        <v>299119.60175999999</v>
      </c>
      <c r="D52" s="80">
        <f t="shared" ref="D52" si="14">D53+D54+D57+D62+D63+D64</f>
        <v>311050.09943</v>
      </c>
      <c r="E52" s="58">
        <f t="shared" si="13"/>
        <v>103.98853756149774</v>
      </c>
    </row>
    <row r="53" spans="1:5" ht="79.5" customHeight="1" x14ac:dyDescent="0.25">
      <c r="A53" s="9" t="s">
        <v>154</v>
      </c>
      <c r="B53" s="17" t="s">
        <v>153</v>
      </c>
      <c r="C53" s="80">
        <v>259341.9</v>
      </c>
      <c r="D53" s="107">
        <v>263701.24958</v>
      </c>
      <c r="E53" s="58">
        <f t="shared" si="13"/>
        <v>101.68092760174889</v>
      </c>
    </row>
    <row r="54" spans="1:5" ht="79.5" customHeight="1" x14ac:dyDescent="0.25">
      <c r="A54" s="9" t="s">
        <v>152</v>
      </c>
      <c r="B54" s="17" t="s">
        <v>151</v>
      </c>
      <c r="C54" s="80">
        <f>SUM(C55:C56)</f>
        <v>26052.9</v>
      </c>
      <c r="D54" s="66">
        <f>SUM(D55:D56)</f>
        <v>31408.647509999999</v>
      </c>
      <c r="E54" s="58">
        <f t="shared" si="13"/>
        <v>120.55720288336423</v>
      </c>
    </row>
    <row r="55" spans="1:5" s="13" customFormat="1" ht="77.25" hidden="1" customHeight="1" x14ac:dyDescent="0.25">
      <c r="A55" s="40" t="s">
        <v>282</v>
      </c>
      <c r="B55" s="19" t="s">
        <v>151</v>
      </c>
      <c r="C55" s="81">
        <v>26052.9</v>
      </c>
      <c r="D55" s="108">
        <v>31368.47883</v>
      </c>
      <c r="E55" s="59">
        <f t="shared" si="13"/>
        <v>120.40302165977683</v>
      </c>
    </row>
    <row r="56" spans="1:5" s="13" customFormat="1" ht="96" hidden="1" customHeight="1" x14ac:dyDescent="0.25">
      <c r="A56" s="40" t="s">
        <v>283</v>
      </c>
      <c r="B56" s="19" t="s">
        <v>281</v>
      </c>
      <c r="C56" s="81">
        <v>0</v>
      </c>
      <c r="D56" s="108">
        <v>40.168680000000002</v>
      </c>
      <c r="E56" s="59" t="e">
        <f t="shared" si="13"/>
        <v>#DIV/0!</v>
      </c>
    </row>
    <row r="57" spans="1:5" ht="62.25" customHeight="1" x14ac:dyDescent="0.25">
      <c r="A57" s="9" t="s">
        <v>150</v>
      </c>
      <c r="B57" s="17" t="s">
        <v>149</v>
      </c>
      <c r="C57" s="80">
        <f>SUM(C58:C61)</f>
        <v>3092.0896000000002</v>
      </c>
      <c r="D57" s="66">
        <f t="shared" ref="D57" si="15">SUM(D58:D61)</f>
        <v>3036.0073300000004</v>
      </c>
      <c r="E57" s="58">
        <f t="shared" si="13"/>
        <v>98.1862663358785</v>
      </c>
    </row>
    <row r="58" spans="1:5" s="13" customFormat="1" ht="62.25" hidden="1" customHeight="1" x14ac:dyDescent="0.25">
      <c r="A58" s="40" t="s">
        <v>150</v>
      </c>
      <c r="B58" s="19" t="s">
        <v>149</v>
      </c>
      <c r="C58" s="81"/>
      <c r="D58" s="33"/>
      <c r="E58" s="79" t="e">
        <f t="shared" si="13"/>
        <v>#DIV/0!</v>
      </c>
    </row>
    <row r="59" spans="1:5" s="13" customFormat="1" ht="62.25" hidden="1" customHeight="1" x14ac:dyDescent="0.25">
      <c r="A59" s="40" t="s">
        <v>340</v>
      </c>
      <c r="B59" s="19" t="s">
        <v>149</v>
      </c>
      <c r="C59" s="81">
        <v>2517.8686400000001</v>
      </c>
      <c r="D59" s="108">
        <v>2472.3861700000002</v>
      </c>
      <c r="E59" s="59">
        <f t="shared" si="13"/>
        <v>98.193612276770722</v>
      </c>
    </row>
    <row r="60" spans="1:5" s="13" customFormat="1" ht="62.25" hidden="1" customHeight="1" x14ac:dyDescent="0.25">
      <c r="A60" s="40" t="s">
        <v>341</v>
      </c>
      <c r="B60" s="19" t="s">
        <v>149</v>
      </c>
      <c r="C60" s="81">
        <v>574.22095999999999</v>
      </c>
      <c r="D60" s="108">
        <v>563.62116000000003</v>
      </c>
      <c r="E60" s="59">
        <f t="shared" si="13"/>
        <v>98.15405553987442</v>
      </c>
    </row>
    <row r="61" spans="1:5" ht="81.75" hidden="1" customHeight="1" x14ac:dyDescent="0.25">
      <c r="A61" s="40" t="s">
        <v>342</v>
      </c>
      <c r="B61" s="19" t="s">
        <v>149</v>
      </c>
      <c r="C61" s="80"/>
      <c r="D61" s="66"/>
      <c r="E61" s="58" t="e">
        <f t="shared" si="13"/>
        <v>#DIV/0!</v>
      </c>
    </row>
    <row r="62" spans="1:5" ht="36" customHeight="1" x14ac:dyDescent="0.25">
      <c r="A62" s="18" t="s">
        <v>148</v>
      </c>
      <c r="B62" s="17" t="s">
        <v>147</v>
      </c>
      <c r="C62" s="80">
        <v>10632.712159999999</v>
      </c>
      <c r="D62" s="107">
        <v>12515.612289999999</v>
      </c>
      <c r="E62" s="58">
        <f t="shared" si="13"/>
        <v>117.70855922427228</v>
      </c>
    </row>
    <row r="63" spans="1:5" ht="97.5" customHeight="1" x14ac:dyDescent="0.25">
      <c r="A63" s="18" t="s">
        <v>146</v>
      </c>
      <c r="B63" s="17" t="s">
        <v>145</v>
      </c>
      <c r="C63" s="80">
        <v>0</v>
      </c>
      <c r="D63" s="107">
        <v>388.32067000000001</v>
      </c>
      <c r="E63" s="105" t="s">
        <v>464</v>
      </c>
    </row>
    <row r="64" spans="1:5" s="75" customFormat="1" ht="169.5" customHeight="1" x14ac:dyDescent="0.25">
      <c r="A64" s="74" t="s">
        <v>424</v>
      </c>
      <c r="B64" s="17" t="s">
        <v>423</v>
      </c>
      <c r="C64" s="80">
        <v>0</v>
      </c>
      <c r="D64" s="107">
        <v>0.26205000000000001</v>
      </c>
      <c r="E64" s="78" t="s">
        <v>464</v>
      </c>
    </row>
    <row r="65" spans="1:5" ht="54" customHeight="1" x14ac:dyDescent="0.25">
      <c r="A65" s="9" t="s">
        <v>144</v>
      </c>
      <c r="B65" s="10" t="s">
        <v>143</v>
      </c>
      <c r="C65" s="80">
        <v>0</v>
      </c>
      <c r="D65" s="107">
        <v>247.90284</v>
      </c>
      <c r="E65" s="78" t="s">
        <v>464</v>
      </c>
    </row>
    <row r="66" spans="1:5" ht="76.5" customHeight="1" x14ac:dyDescent="0.25">
      <c r="A66" s="9" t="s">
        <v>141</v>
      </c>
      <c r="B66" s="10" t="s">
        <v>142</v>
      </c>
      <c r="C66" s="80">
        <f t="shared" ref="C66:D66" si="16">SUM(C67:C69)</f>
        <v>21500</v>
      </c>
      <c r="D66" s="66">
        <f t="shared" si="16"/>
        <v>21316.164710000001</v>
      </c>
      <c r="E66" s="58">
        <f>D66/C66*100</f>
        <v>99.144952139534894</v>
      </c>
    </row>
    <row r="67" spans="1:5" s="13" customFormat="1" ht="36" customHeight="1" x14ac:dyDescent="0.25">
      <c r="A67" s="34" t="s">
        <v>269</v>
      </c>
      <c r="B67" s="12" t="s">
        <v>140</v>
      </c>
      <c r="C67" s="81">
        <v>21500</v>
      </c>
      <c r="D67" s="108">
        <v>19454.865140000002</v>
      </c>
      <c r="E67" s="59">
        <f>D67/C67*100</f>
        <v>90.487744837209306</v>
      </c>
    </row>
    <row r="68" spans="1:5" s="13" customFormat="1" ht="63.75" customHeight="1" x14ac:dyDescent="0.25">
      <c r="A68" s="34" t="s">
        <v>139</v>
      </c>
      <c r="B68" s="12" t="s">
        <v>138</v>
      </c>
      <c r="C68" s="81">
        <v>0</v>
      </c>
      <c r="D68" s="108">
        <v>1511.0871500000001</v>
      </c>
      <c r="E68" s="79" t="s">
        <v>464</v>
      </c>
    </row>
    <row r="69" spans="1:5" s="13" customFormat="1" ht="64.5" customHeight="1" x14ac:dyDescent="0.25">
      <c r="A69" s="34" t="s">
        <v>270</v>
      </c>
      <c r="B69" s="12" t="s">
        <v>271</v>
      </c>
      <c r="C69" s="81">
        <v>0</v>
      </c>
      <c r="D69" s="108">
        <v>350.21242000000001</v>
      </c>
      <c r="E69" s="79" t="s">
        <v>464</v>
      </c>
    </row>
    <row r="70" spans="1:5" ht="97.5" customHeight="1" x14ac:dyDescent="0.25">
      <c r="A70" s="9" t="s">
        <v>137</v>
      </c>
      <c r="B70" s="10" t="s">
        <v>136</v>
      </c>
      <c r="C70" s="80">
        <f t="shared" ref="C70:D70" si="17">SUM(C71:C72)</f>
        <v>14491.23065</v>
      </c>
      <c r="D70" s="66">
        <f t="shared" si="17"/>
        <v>16530.68663</v>
      </c>
      <c r="E70" s="58">
        <f t="shared" ref="E70:E81" si="18">D70/C70*100</f>
        <v>114.07372520152386</v>
      </c>
    </row>
    <row r="71" spans="1:5" s="13" customFormat="1" ht="46.5" customHeight="1" x14ac:dyDescent="0.25">
      <c r="A71" s="34" t="s">
        <v>135</v>
      </c>
      <c r="B71" s="12" t="s">
        <v>134</v>
      </c>
      <c r="C71" s="81">
        <v>12951.43065</v>
      </c>
      <c r="D71" s="108">
        <v>14932.286829999999</v>
      </c>
      <c r="E71" s="59">
        <f t="shared" si="18"/>
        <v>115.29449706006029</v>
      </c>
    </row>
    <row r="72" spans="1:5" s="13" customFormat="1" ht="46.5" customHeight="1" x14ac:dyDescent="0.25">
      <c r="A72" s="34" t="s">
        <v>133</v>
      </c>
      <c r="B72" s="12" t="s">
        <v>132</v>
      </c>
      <c r="C72" s="81">
        <v>1539.8</v>
      </c>
      <c r="D72" s="108">
        <v>1598.3997999999999</v>
      </c>
      <c r="E72" s="59">
        <f t="shared" si="18"/>
        <v>103.8056760618262</v>
      </c>
    </row>
    <row r="73" spans="1:5" s="7" customFormat="1" ht="30" customHeight="1" x14ac:dyDescent="0.25">
      <c r="A73" s="4" t="s">
        <v>131</v>
      </c>
      <c r="B73" s="8" t="s">
        <v>130</v>
      </c>
      <c r="C73" s="6">
        <f t="shared" ref="C73:D73" si="19">C74</f>
        <v>2092.2735300000004</v>
      </c>
      <c r="D73" s="6">
        <f t="shared" si="19"/>
        <v>3924.3968800000002</v>
      </c>
      <c r="E73" s="56">
        <f t="shared" si="18"/>
        <v>187.56614867655469</v>
      </c>
    </row>
    <row r="74" spans="1:5" ht="30.75" customHeight="1" x14ac:dyDescent="0.25">
      <c r="A74" s="9" t="s">
        <v>129</v>
      </c>
      <c r="B74" s="10" t="s">
        <v>128</v>
      </c>
      <c r="C74" s="80">
        <f t="shared" ref="C74:D74" si="20">SUM(C75:C79)</f>
        <v>2092.2735300000004</v>
      </c>
      <c r="D74" s="66">
        <f t="shared" si="20"/>
        <v>3924.3968800000002</v>
      </c>
      <c r="E74" s="58">
        <f t="shared" si="18"/>
        <v>187.56614867655469</v>
      </c>
    </row>
    <row r="75" spans="1:5" s="13" customFormat="1" ht="51" hidden="1" customHeight="1" x14ac:dyDescent="0.25">
      <c r="A75" s="11" t="s">
        <v>417</v>
      </c>
      <c r="B75" s="12" t="s">
        <v>418</v>
      </c>
      <c r="C75" s="81">
        <v>0</v>
      </c>
      <c r="D75" s="108">
        <v>0.83116000000000001</v>
      </c>
      <c r="E75" s="59" t="e">
        <f t="shared" si="18"/>
        <v>#DIV/0!</v>
      </c>
    </row>
    <row r="76" spans="1:5" s="13" customFormat="1" ht="32.25" hidden="1" customHeight="1" x14ac:dyDescent="0.25">
      <c r="A76" s="11" t="s">
        <v>405</v>
      </c>
      <c r="B76" s="12" t="s">
        <v>127</v>
      </c>
      <c r="C76" s="81">
        <v>717.52021000000002</v>
      </c>
      <c r="D76" s="108">
        <v>1774.8827000000001</v>
      </c>
      <c r="E76" s="59">
        <f t="shared" si="18"/>
        <v>247.36344360251539</v>
      </c>
    </row>
    <row r="77" spans="1:5" s="13" customFormat="1" ht="32.25" hidden="1" customHeight="1" x14ac:dyDescent="0.25">
      <c r="A77" s="11" t="s">
        <v>406</v>
      </c>
      <c r="B77" s="12" t="s">
        <v>126</v>
      </c>
      <c r="C77" s="81">
        <v>1344.69571</v>
      </c>
      <c r="D77" s="108">
        <v>1878.53295</v>
      </c>
      <c r="E77" s="59">
        <f t="shared" si="18"/>
        <v>139.69948264354915</v>
      </c>
    </row>
    <row r="78" spans="1:5" s="13" customFormat="1" ht="32.25" hidden="1" customHeight="1" x14ac:dyDescent="0.25">
      <c r="A78" s="11" t="s">
        <v>407</v>
      </c>
      <c r="B78" s="12" t="s">
        <v>125</v>
      </c>
      <c r="C78" s="81">
        <v>29.509049999999998</v>
      </c>
      <c r="D78" s="108">
        <v>270.15007000000003</v>
      </c>
      <c r="E78" s="59">
        <f t="shared" si="18"/>
        <v>915.48209786489247</v>
      </c>
    </row>
    <row r="79" spans="1:5" s="13" customFormat="1" ht="31.5" hidden="1" customHeight="1" x14ac:dyDescent="0.25">
      <c r="A79" s="11" t="s">
        <v>408</v>
      </c>
      <c r="B79" s="12" t="s">
        <v>124</v>
      </c>
      <c r="C79" s="81">
        <v>0.54856000000000005</v>
      </c>
      <c r="D79" s="33">
        <v>0</v>
      </c>
      <c r="E79" s="59">
        <f t="shared" si="18"/>
        <v>0</v>
      </c>
    </row>
    <row r="80" spans="1:5" s="13" customFormat="1" ht="47.25" hidden="1" customHeight="1" x14ac:dyDescent="0.25">
      <c r="A80" s="11" t="s">
        <v>233</v>
      </c>
      <c r="B80" s="12" t="s">
        <v>232</v>
      </c>
      <c r="C80" s="81"/>
      <c r="D80" s="33"/>
      <c r="E80" s="59" t="e">
        <f t="shared" si="18"/>
        <v>#DIV/0!</v>
      </c>
    </row>
    <row r="81" spans="1:5" s="7" customFormat="1" ht="34.5" customHeight="1" x14ac:dyDescent="0.25">
      <c r="A81" s="4" t="s">
        <v>123</v>
      </c>
      <c r="B81" s="8" t="s">
        <v>122</v>
      </c>
      <c r="C81" s="6">
        <f t="shared" ref="C81:D81" si="21">C82+C83+C90+C94</f>
        <v>223916.90045999998</v>
      </c>
      <c r="D81" s="106">
        <f t="shared" si="21"/>
        <v>204867.45</v>
      </c>
      <c r="E81" s="56">
        <f t="shared" si="18"/>
        <v>91.492624977897592</v>
      </c>
    </row>
    <row r="82" spans="1:5" ht="52.5" customHeight="1" x14ac:dyDescent="0.25">
      <c r="A82" s="9" t="s">
        <v>121</v>
      </c>
      <c r="B82" s="10" t="s">
        <v>120</v>
      </c>
      <c r="C82" s="80">
        <v>0</v>
      </c>
      <c r="D82" s="66">
        <v>65.451599999999999</v>
      </c>
      <c r="E82" s="78" t="s">
        <v>464</v>
      </c>
    </row>
    <row r="83" spans="1:5" ht="33.75" customHeight="1" x14ac:dyDescent="0.25">
      <c r="A83" s="9" t="s">
        <v>118</v>
      </c>
      <c r="B83" s="10" t="s">
        <v>119</v>
      </c>
      <c r="C83" s="80">
        <f>SUM(C84:C89)</f>
        <v>10478.38933</v>
      </c>
      <c r="D83" s="66">
        <f>SUM(D84:D89)</f>
        <v>13309.141009999999</v>
      </c>
      <c r="E83" s="58">
        <f t="shared" ref="E83:E99" si="22">D83/C83*100</f>
        <v>127.01514126694507</v>
      </c>
    </row>
    <row r="84" spans="1:5" s="13" customFormat="1" ht="39" hidden="1" customHeight="1" x14ac:dyDescent="0.25">
      <c r="A84" s="11" t="s">
        <v>285</v>
      </c>
      <c r="B84" s="12" t="s">
        <v>286</v>
      </c>
      <c r="C84" s="81">
        <v>0</v>
      </c>
      <c r="D84" s="33"/>
      <c r="E84" s="79" t="e">
        <f t="shared" si="22"/>
        <v>#DIV/0!</v>
      </c>
    </row>
    <row r="85" spans="1:5" s="13" customFormat="1" ht="63.75" hidden="1" customHeight="1" x14ac:dyDescent="0.25">
      <c r="A85" s="11" t="s">
        <v>287</v>
      </c>
      <c r="B85" s="12" t="s">
        <v>284</v>
      </c>
      <c r="C85" s="81">
        <v>2525.8622300000002</v>
      </c>
      <c r="D85" s="33">
        <v>3982.0220899999999</v>
      </c>
      <c r="E85" s="59">
        <f t="shared" si="22"/>
        <v>157.65001125971941</v>
      </c>
    </row>
    <row r="86" spans="1:5" s="13" customFormat="1" ht="33" hidden="1" customHeight="1" x14ac:dyDescent="0.25">
      <c r="A86" s="11" t="s">
        <v>288</v>
      </c>
      <c r="B86" s="12" t="s">
        <v>289</v>
      </c>
      <c r="C86" s="81">
        <v>593.16867999999999</v>
      </c>
      <c r="D86" s="33">
        <v>751.89295000000004</v>
      </c>
      <c r="E86" s="59">
        <f t="shared" si="22"/>
        <v>126.75870715223874</v>
      </c>
    </row>
    <row r="87" spans="1:5" s="13" customFormat="1" ht="33" hidden="1" customHeight="1" x14ac:dyDescent="0.25">
      <c r="A87" s="11" t="s">
        <v>343</v>
      </c>
      <c r="B87" s="12" t="s">
        <v>447</v>
      </c>
      <c r="C87" s="81">
        <v>7127.4584199999999</v>
      </c>
      <c r="D87" s="33">
        <v>8419.9152699999995</v>
      </c>
      <c r="E87" s="59">
        <f t="shared" si="22"/>
        <v>118.13348845884954</v>
      </c>
    </row>
    <row r="88" spans="1:5" s="13" customFormat="1" ht="33" hidden="1" customHeight="1" x14ac:dyDescent="0.25">
      <c r="A88" s="11" t="s">
        <v>344</v>
      </c>
      <c r="B88" s="12" t="s">
        <v>448</v>
      </c>
      <c r="C88" s="81">
        <v>231.9</v>
      </c>
      <c r="D88" s="33">
        <v>155.3107</v>
      </c>
      <c r="E88" s="59">
        <f t="shared" si="22"/>
        <v>66.973134971970666</v>
      </c>
    </row>
    <row r="89" spans="1:5" s="13" customFormat="1" ht="33" hidden="1" customHeight="1" x14ac:dyDescent="0.25">
      <c r="A89" s="11" t="s">
        <v>345</v>
      </c>
      <c r="B89" s="12" t="s">
        <v>449</v>
      </c>
      <c r="C89" s="81">
        <v>0</v>
      </c>
      <c r="D89" s="33">
        <v>0</v>
      </c>
      <c r="E89" s="79" t="e">
        <f t="shared" si="22"/>
        <v>#DIV/0!</v>
      </c>
    </row>
    <row r="90" spans="1:5" ht="34.5" customHeight="1" x14ac:dyDescent="0.25">
      <c r="A90" s="9" t="s">
        <v>117</v>
      </c>
      <c r="B90" s="10" t="s">
        <v>116</v>
      </c>
      <c r="C90" s="80">
        <f>SUM(C91:C93)</f>
        <v>6027.8720200000007</v>
      </c>
      <c r="D90" s="66">
        <f t="shared" ref="D90" si="23">SUM(D91:D93)</f>
        <v>6165.7690000000002</v>
      </c>
      <c r="E90" s="58">
        <f t="shared" si="22"/>
        <v>102.28765606738943</v>
      </c>
    </row>
    <row r="91" spans="1:5" s="13" customFormat="1" ht="48" hidden="1" customHeight="1" x14ac:dyDescent="0.25">
      <c r="A91" s="11" t="s">
        <v>117</v>
      </c>
      <c r="B91" s="12" t="s">
        <v>116</v>
      </c>
      <c r="C91" s="81"/>
      <c r="D91" s="33"/>
      <c r="E91" s="79" t="e">
        <f t="shared" si="22"/>
        <v>#DIV/0!</v>
      </c>
    </row>
    <row r="92" spans="1:5" s="13" customFormat="1" ht="48" hidden="1" customHeight="1" x14ac:dyDescent="0.25">
      <c r="A92" s="11" t="s">
        <v>346</v>
      </c>
      <c r="B92" s="12" t="s">
        <v>116</v>
      </c>
      <c r="C92" s="81">
        <v>3244.7350900000001</v>
      </c>
      <c r="D92" s="33">
        <v>3396.6084500000002</v>
      </c>
      <c r="E92" s="59">
        <f t="shared" si="22"/>
        <v>104.68060891836937</v>
      </c>
    </row>
    <row r="93" spans="1:5" s="13" customFormat="1" ht="48" hidden="1" customHeight="1" x14ac:dyDescent="0.25">
      <c r="A93" s="11" t="s">
        <v>347</v>
      </c>
      <c r="B93" s="12" t="s">
        <v>116</v>
      </c>
      <c r="C93" s="81">
        <v>2783.1369300000001</v>
      </c>
      <c r="D93" s="33">
        <v>2769.1605500000001</v>
      </c>
      <c r="E93" s="59">
        <f t="shared" si="22"/>
        <v>99.497819174854612</v>
      </c>
    </row>
    <row r="94" spans="1:5" ht="30.75" customHeight="1" x14ac:dyDescent="0.25">
      <c r="A94" s="9" t="s">
        <v>115</v>
      </c>
      <c r="B94" s="10" t="s">
        <v>114</v>
      </c>
      <c r="C94" s="80">
        <f t="shared" ref="C94:D94" si="24">C95+C96+C97+C98+C99+C101+C102+C103+C104+C105+C106+C107+C108+C109+C110+C111</f>
        <v>207410.63910999999</v>
      </c>
      <c r="D94" s="80">
        <f t="shared" si="24"/>
        <v>185327.08839000002</v>
      </c>
      <c r="E94" s="58">
        <f t="shared" si="22"/>
        <v>89.352739659469449</v>
      </c>
    </row>
    <row r="95" spans="1:5" s="13" customFormat="1" ht="33" hidden="1" customHeight="1" x14ac:dyDescent="0.25">
      <c r="A95" s="11" t="s">
        <v>115</v>
      </c>
      <c r="B95" s="12" t="s">
        <v>236</v>
      </c>
      <c r="C95" s="81"/>
      <c r="D95" s="33"/>
      <c r="E95" s="59" t="e">
        <f t="shared" si="22"/>
        <v>#DIV/0!</v>
      </c>
    </row>
    <row r="96" spans="1:5" s="13" customFormat="1" ht="33" hidden="1" customHeight="1" x14ac:dyDescent="0.25">
      <c r="A96" s="11" t="s">
        <v>115</v>
      </c>
      <c r="B96" s="12" t="s">
        <v>237</v>
      </c>
      <c r="C96" s="81"/>
      <c r="D96" s="33"/>
      <c r="E96" s="59" t="e">
        <f t="shared" si="22"/>
        <v>#DIV/0!</v>
      </c>
    </row>
    <row r="97" spans="1:5" s="13" customFormat="1" ht="33" hidden="1" customHeight="1" x14ac:dyDescent="0.25">
      <c r="A97" s="11" t="s">
        <v>115</v>
      </c>
      <c r="B97" s="12" t="s">
        <v>238</v>
      </c>
      <c r="C97" s="81"/>
      <c r="D97" s="33">
        <v>11.031879999999999</v>
      </c>
      <c r="E97" s="79" t="e">
        <f t="shared" si="22"/>
        <v>#DIV/0!</v>
      </c>
    </row>
    <row r="98" spans="1:5" s="76" customFormat="1" ht="33" hidden="1" customHeight="1" x14ac:dyDescent="0.25">
      <c r="A98" s="11" t="s">
        <v>443</v>
      </c>
      <c r="B98" s="12" t="s">
        <v>444</v>
      </c>
      <c r="C98" s="81"/>
      <c r="D98" s="81"/>
      <c r="E98" s="79" t="e">
        <f t="shared" si="22"/>
        <v>#DIV/0!</v>
      </c>
    </row>
    <row r="99" spans="1:5" s="13" customFormat="1" ht="33" hidden="1" customHeight="1" x14ac:dyDescent="0.25">
      <c r="A99" s="11" t="s">
        <v>419</v>
      </c>
      <c r="B99" s="12" t="s">
        <v>420</v>
      </c>
      <c r="C99" s="81"/>
      <c r="D99" s="33">
        <v>0.1086</v>
      </c>
      <c r="E99" s="79" t="e">
        <f t="shared" si="22"/>
        <v>#DIV/0!</v>
      </c>
    </row>
    <row r="100" spans="1:5" s="89" customFormat="1" ht="33" hidden="1" customHeight="1" x14ac:dyDescent="0.25">
      <c r="A100" s="11" t="s">
        <v>452</v>
      </c>
      <c r="B100" s="12" t="s">
        <v>453</v>
      </c>
      <c r="C100" s="91"/>
      <c r="D100" s="91"/>
      <c r="E100" s="90"/>
    </row>
    <row r="101" spans="1:5" s="13" customFormat="1" ht="35.25" hidden="1" customHeight="1" x14ac:dyDescent="0.25">
      <c r="A101" s="11" t="s">
        <v>257</v>
      </c>
      <c r="B101" s="12" t="s">
        <v>261</v>
      </c>
      <c r="C101" s="81">
        <v>1807.1495299999999</v>
      </c>
      <c r="D101" s="33">
        <v>1807.1495299999999</v>
      </c>
      <c r="E101" s="79">
        <f t="shared" ref="E101:E112" si="25">D101/C101*100</f>
        <v>100</v>
      </c>
    </row>
    <row r="102" spans="1:5" s="13" customFormat="1" ht="33" hidden="1" customHeight="1" x14ac:dyDescent="0.25">
      <c r="A102" s="11" t="s">
        <v>258</v>
      </c>
      <c r="B102" s="12" t="s">
        <v>262</v>
      </c>
      <c r="C102" s="81"/>
      <c r="D102" s="33"/>
      <c r="E102" s="59" t="e">
        <f t="shared" si="25"/>
        <v>#DIV/0!</v>
      </c>
    </row>
    <row r="103" spans="1:5" s="13" customFormat="1" ht="33" hidden="1" customHeight="1" x14ac:dyDescent="0.25">
      <c r="A103" s="11" t="s">
        <v>108</v>
      </c>
      <c r="B103" s="12" t="s">
        <v>109</v>
      </c>
      <c r="C103" s="81">
        <v>725.495</v>
      </c>
      <c r="D103" s="33">
        <v>837.36</v>
      </c>
      <c r="E103" s="59">
        <f t="shared" si="25"/>
        <v>115.41912763010083</v>
      </c>
    </row>
    <row r="104" spans="1:5" s="13" customFormat="1" ht="34.5" hidden="1" customHeight="1" x14ac:dyDescent="0.25">
      <c r="A104" s="11" t="s">
        <v>106</v>
      </c>
      <c r="B104" s="12" t="s">
        <v>107</v>
      </c>
      <c r="C104" s="81">
        <v>142333.47</v>
      </c>
      <c r="D104" s="33">
        <v>118814.68952</v>
      </c>
      <c r="E104" s="59">
        <f t="shared" si="25"/>
        <v>83.476282507550764</v>
      </c>
    </row>
    <row r="105" spans="1:5" s="13" customFormat="1" ht="33.75" hidden="1" customHeight="1" x14ac:dyDescent="0.25">
      <c r="A105" s="11" t="s">
        <v>290</v>
      </c>
      <c r="B105" s="12" t="s">
        <v>291</v>
      </c>
      <c r="C105" s="81"/>
      <c r="D105" s="33">
        <v>198.79317</v>
      </c>
      <c r="E105" s="79" t="e">
        <f t="shared" si="25"/>
        <v>#DIV/0!</v>
      </c>
    </row>
    <row r="106" spans="1:5" s="13" customFormat="1" ht="35.25" hidden="1" customHeight="1" x14ac:dyDescent="0.25">
      <c r="A106" s="11" t="s">
        <v>348</v>
      </c>
      <c r="B106" s="12" t="s">
        <v>349</v>
      </c>
      <c r="C106" s="81"/>
      <c r="D106" s="33">
        <v>428.77568000000002</v>
      </c>
      <c r="E106" s="79" t="e">
        <f t="shared" si="25"/>
        <v>#DIV/0!</v>
      </c>
    </row>
    <row r="107" spans="1:5" s="13" customFormat="1" ht="35.25" hidden="1" customHeight="1" x14ac:dyDescent="0.25">
      <c r="A107" s="11" t="s">
        <v>350</v>
      </c>
      <c r="B107" s="12" t="s">
        <v>351</v>
      </c>
      <c r="C107" s="81"/>
      <c r="D107" s="33"/>
      <c r="E107" s="79" t="e">
        <f t="shared" si="25"/>
        <v>#DIV/0!</v>
      </c>
    </row>
    <row r="108" spans="1:5" s="13" customFormat="1" ht="35.25" hidden="1" customHeight="1" x14ac:dyDescent="0.25">
      <c r="A108" s="11" t="s">
        <v>113</v>
      </c>
      <c r="B108" s="12" t="s">
        <v>112</v>
      </c>
      <c r="C108" s="81"/>
      <c r="D108" s="33">
        <v>147.38791000000001</v>
      </c>
      <c r="E108" s="79" t="e">
        <f t="shared" si="25"/>
        <v>#DIV/0!</v>
      </c>
    </row>
    <row r="109" spans="1:5" s="13" customFormat="1" ht="33" hidden="1" customHeight="1" x14ac:dyDescent="0.25">
      <c r="A109" s="11" t="s">
        <v>111</v>
      </c>
      <c r="B109" s="12" t="s">
        <v>110</v>
      </c>
      <c r="C109" s="81">
        <v>62544.524579999998</v>
      </c>
      <c r="D109" s="33">
        <v>63081.792099999999</v>
      </c>
      <c r="E109" s="79">
        <f t="shared" si="25"/>
        <v>100.85901607472097</v>
      </c>
    </row>
    <row r="110" spans="1:5" s="13" customFormat="1" ht="32.25" hidden="1" customHeight="1" x14ac:dyDescent="0.25">
      <c r="A110" s="11" t="s">
        <v>259</v>
      </c>
      <c r="B110" s="12" t="s">
        <v>260</v>
      </c>
      <c r="C110" s="81"/>
      <c r="D110" s="33"/>
      <c r="E110" s="79" t="e">
        <f t="shared" si="25"/>
        <v>#DIV/0!</v>
      </c>
    </row>
    <row r="111" spans="1:5" s="13" customFormat="1" ht="35.25" hidden="1" customHeight="1" x14ac:dyDescent="0.25">
      <c r="A111" s="11" t="s">
        <v>292</v>
      </c>
      <c r="B111" s="12" t="s">
        <v>352</v>
      </c>
      <c r="C111" s="81"/>
      <c r="D111" s="33"/>
      <c r="E111" s="79" t="e">
        <f t="shared" si="25"/>
        <v>#DIV/0!</v>
      </c>
    </row>
    <row r="112" spans="1:5" s="7" customFormat="1" ht="31.5" customHeight="1" x14ac:dyDescent="0.25">
      <c r="A112" s="4" t="s">
        <v>105</v>
      </c>
      <c r="B112" s="8" t="s">
        <v>104</v>
      </c>
      <c r="C112" s="6">
        <f>SUM(C113:C120)</f>
        <v>493126.10722999997</v>
      </c>
      <c r="D112" s="6">
        <f>SUM(D113:D120)</f>
        <v>488843.97671999998</v>
      </c>
      <c r="E112" s="56">
        <f t="shared" si="25"/>
        <v>99.131635813391895</v>
      </c>
    </row>
    <row r="113" spans="1:5" ht="32.25" customHeight="1" x14ac:dyDescent="0.25">
      <c r="A113" s="9" t="s">
        <v>103</v>
      </c>
      <c r="B113" s="16" t="s">
        <v>102</v>
      </c>
      <c r="C113" s="80">
        <v>0</v>
      </c>
      <c r="D113" s="66">
        <v>6.7</v>
      </c>
      <c r="E113" s="78" t="s">
        <v>464</v>
      </c>
    </row>
    <row r="114" spans="1:5" ht="84" hidden="1" customHeight="1" x14ac:dyDescent="0.25">
      <c r="A114" s="9" t="s">
        <v>101</v>
      </c>
      <c r="B114" s="16" t="s">
        <v>100</v>
      </c>
      <c r="C114" s="80"/>
      <c r="D114" s="66"/>
      <c r="E114" s="78" t="e">
        <f>D114/C114*100</f>
        <v>#DIV/0!</v>
      </c>
    </row>
    <row r="115" spans="1:5" ht="76.5" customHeight="1" x14ac:dyDescent="0.25">
      <c r="A115" s="9" t="s">
        <v>235</v>
      </c>
      <c r="B115" s="16" t="s">
        <v>234</v>
      </c>
      <c r="C115" s="80">
        <v>0</v>
      </c>
      <c r="D115" s="66">
        <v>31.2</v>
      </c>
      <c r="E115" s="78" t="s">
        <v>464</v>
      </c>
    </row>
    <row r="116" spans="1:5" ht="90.75" customHeight="1" x14ac:dyDescent="0.25">
      <c r="A116" s="9" t="s">
        <v>99</v>
      </c>
      <c r="B116" s="16" t="s">
        <v>98</v>
      </c>
      <c r="C116" s="80">
        <v>78595.70723</v>
      </c>
      <c r="D116" s="66">
        <v>87062.472179999997</v>
      </c>
      <c r="E116" s="58">
        <f t="shared" ref="E116:E122" si="26">D116/C116*100</f>
        <v>110.77255393252348</v>
      </c>
    </row>
    <row r="117" spans="1:5" ht="45" customHeight="1" x14ac:dyDescent="0.25">
      <c r="A117" s="9" t="s">
        <v>97</v>
      </c>
      <c r="B117" s="10" t="s">
        <v>96</v>
      </c>
      <c r="C117" s="80">
        <v>190000</v>
      </c>
      <c r="D117" s="66">
        <v>189708.93276</v>
      </c>
      <c r="E117" s="58">
        <f t="shared" si="26"/>
        <v>99.846806715789469</v>
      </c>
    </row>
    <row r="118" spans="1:5" ht="50.25" customHeight="1" x14ac:dyDescent="0.25">
      <c r="A118" s="41" t="s">
        <v>308</v>
      </c>
      <c r="B118" s="10" t="s">
        <v>307</v>
      </c>
      <c r="C118" s="80">
        <v>74530.399999999994</v>
      </c>
      <c r="D118" s="66">
        <v>74683.919599999994</v>
      </c>
      <c r="E118" s="78">
        <f t="shared" si="26"/>
        <v>100.20598252525144</v>
      </c>
    </row>
    <row r="119" spans="1:5" ht="78" customHeight="1" x14ac:dyDescent="0.25">
      <c r="A119" s="9" t="s">
        <v>95</v>
      </c>
      <c r="B119" s="10" t="s">
        <v>94</v>
      </c>
      <c r="C119" s="80">
        <v>150000</v>
      </c>
      <c r="D119" s="66">
        <v>137350.75218000001</v>
      </c>
      <c r="E119" s="58">
        <f t="shared" si="26"/>
        <v>91.567168120000005</v>
      </c>
    </row>
    <row r="120" spans="1:5" ht="51" hidden="1" customHeight="1" x14ac:dyDescent="0.25">
      <c r="A120" s="41" t="s">
        <v>294</v>
      </c>
      <c r="B120" s="10" t="s">
        <v>293</v>
      </c>
      <c r="C120" s="80">
        <v>0</v>
      </c>
      <c r="D120" s="66">
        <v>0</v>
      </c>
      <c r="E120" s="58" t="e">
        <f t="shared" si="26"/>
        <v>#DIV/0!</v>
      </c>
    </row>
    <row r="121" spans="1:5" s="7" customFormat="1" ht="31.5" customHeight="1" x14ac:dyDescent="0.25">
      <c r="A121" s="4" t="s">
        <v>93</v>
      </c>
      <c r="B121" s="8" t="s">
        <v>92</v>
      </c>
      <c r="C121" s="6">
        <v>12000</v>
      </c>
      <c r="D121" s="6">
        <v>21536.278310000002</v>
      </c>
      <c r="E121" s="56">
        <f t="shared" si="26"/>
        <v>179.4689859166667</v>
      </c>
    </row>
    <row r="122" spans="1:5" s="7" customFormat="1" ht="31.5" customHeight="1" x14ac:dyDescent="0.25">
      <c r="A122" s="4" t="s">
        <v>91</v>
      </c>
      <c r="B122" s="8" t="s">
        <v>90</v>
      </c>
      <c r="C122" s="6">
        <f t="shared" ref="C122:D122" si="27">C123+C124+C128</f>
        <v>1500</v>
      </c>
      <c r="D122" s="6">
        <f t="shared" si="27"/>
        <v>4891.9344000000001</v>
      </c>
      <c r="E122" s="56">
        <f t="shared" si="26"/>
        <v>326.12896000000001</v>
      </c>
    </row>
    <row r="123" spans="1:5" ht="34.5" hidden="1" customHeight="1" x14ac:dyDescent="0.25">
      <c r="A123" s="9" t="s">
        <v>89</v>
      </c>
      <c r="B123" s="10" t="s">
        <v>88</v>
      </c>
      <c r="C123" s="80">
        <v>1500</v>
      </c>
      <c r="D123" s="66">
        <v>0</v>
      </c>
      <c r="E123" s="78"/>
    </row>
    <row r="124" spans="1:5" ht="31.5" hidden="1" customHeight="1" x14ac:dyDescent="0.25">
      <c r="A124" s="9" t="s">
        <v>86</v>
      </c>
      <c r="B124" s="10" t="s">
        <v>87</v>
      </c>
      <c r="C124" s="80">
        <f t="shared" ref="C124:D124" si="28">SUM(C125:C127)</f>
        <v>0</v>
      </c>
      <c r="D124" s="66">
        <f t="shared" si="28"/>
        <v>4891.9344000000001</v>
      </c>
      <c r="E124" s="58" t="e">
        <f t="shared" ref="E124:E165" si="29">D124/C124*100</f>
        <v>#DIV/0!</v>
      </c>
    </row>
    <row r="125" spans="1:5" s="13" customFormat="1" ht="30.75" hidden="1" customHeight="1" x14ac:dyDescent="0.25">
      <c r="A125" s="11" t="s">
        <v>84</v>
      </c>
      <c r="B125" s="12" t="s">
        <v>85</v>
      </c>
      <c r="C125" s="81"/>
      <c r="D125" s="33">
        <v>91.680239999999998</v>
      </c>
      <c r="E125" s="59" t="e">
        <f t="shared" si="29"/>
        <v>#DIV/0!</v>
      </c>
    </row>
    <row r="126" spans="1:5" s="13" customFormat="1" ht="32.25" hidden="1" customHeight="1" x14ac:dyDescent="0.25">
      <c r="A126" s="11" t="s">
        <v>83</v>
      </c>
      <c r="B126" s="12" t="s">
        <v>85</v>
      </c>
      <c r="C126" s="81"/>
      <c r="D126" s="33"/>
      <c r="E126" s="59" t="e">
        <f t="shared" si="29"/>
        <v>#DIV/0!</v>
      </c>
    </row>
    <row r="127" spans="1:5" s="13" customFormat="1" ht="48" hidden="1" customHeight="1" x14ac:dyDescent="0.25">
      <c r="A127" s="11" t="s">
        <v>82</v>
      </c>
      <c r="B127" s="12" t="s">
        <v>81</v>
      </c>
      <c r="C127" s="81"/>
      <c r="D127" s="33">
        <v>4800.2541600000004</v>
      </c>
      <c r="E127" s="59" t="e">
        <f t="shared" si="29"/>
        <v>#DIV/0!</v>
      </c>
    </row>
    <row r="128" spans="1:5" ht="30.75" hidden="1" customHeight="1" x14ac:dyDescent="0.25">
      <c r="A128" s="9" t="s">
        <v>80</v>
      </c>
      <c r="B128" s="10" t="s">
        <v>79</v>
      </c>
      <c r="C128" s="80"/>
      <c r="D128" s="66"/>
      <c r="E128" s="58" t="e">
        <f t="shared" si="29"/>
        <v>#DIV/0!</v>
      </c>
    </row>
    <row r="129" spans="1:5" s="13" customFormat="1" ht="36" hidden="1" customHeight="1" x14ac:dyDescent="0.25">
      <c r="A129" s="11"/>
      <c r="B129" s="12" t="s">
        <v>229</v>
      </c>
      <c r="C129" s="81"/>
      <c r="D129" s="33"/>
      <c r="E129" s="59" t="e">
        <f t="shared" si="29"/>
        <v>#DIV/0!</v>
      </c>
    </row>
    <row r="130" spans="1:5" s="7" customFormat="1" ht="34.5" customHeight="1" x14ac:dyDescent="0.25">
      <c r="A130" s="4" t="s">
        <v>78</v>
      </c>
      <c r="B130" s="5" t="s">
        <v>77</v>
      </c>
      <c r="C130" s="106">
        <f t="shared" ref="C130:D130" si="30">C132+C135+C238+C265+C290+C291+C292+C293+C295+C299</f>
        <v>9418933.3307700008</v>
      </c>
      <c r="D130" s="106">
        <f t="shared" si="30"/>
        <v>8455288.5639830008</v>
      </c>
      <c r="E130" s="56">
        <f t="shared" si="29"/>
        <v>89.769066910804625</v>
      </c>
    </row>
    <row r="131" spans="1:5" s="7" customFormat="1" ht="39" customHeight="1" x14ac:dyDescent="0.25">
      <c r="A131" s="20" t="s">
        <v>76</v>
      </c>
      <c r="B131" s="5" t="s">
        <v>75</v>
      </c>
      <c r="C131" s="106">
        <f t="shared" ref="C131:D131" si="31">C132+C135+C238+C265</f>
        <v>9418933.3307700008</v>
      </c>
      <c r="D131" s="106">
        <f t="shared" si="31"/>
        <v>8462176.8958430011</v>
      </c>
      <c r="E131" s="56">
        <f t="shared" si="29"/>
        <v>89.842199734003387</v>
      </c>
    </row>
    <row r="132" spans="1:5" s="7" customFormat="1" ht="34.5" customHeight="1" x14ac:dyDescent="0.25">
      <c r="A132" s="20" t="s">
        <v>74</v>
      </c>
      <c r="B132" s="8" t="s">
        <v>73</v>
      </c>
      <c r="C132" s="6">
        <f>SUM(C133:C134)</f>
        <v>18588</v>
      </c>
      <c r="D132" s="6">
        <f>SUM(D133:D134)</f>
        <v>18588</v>
      </c>
      <c r="E132" s="56">
        <f t="shared" si="29"/>
        <v>100</v>
      </c>
    </row>
    <row r="133" spans="1:5" ht="36" hidden="1" customHeight="1" x14ac:dyDescent="0.25">
      <c r="A133" s="9" t="s">
        <v>72</v>
      </c>
      <c r="B133" s="21" t="s">
        <v>71</v>
      </c>
      <c r="C133" s="80"/>
      <c r="D133" s="66"/>
      <c r="E133" s="58" t="e">
        <f t="shared" si="29"/>
        <v>#DIV/0!</v>
      </c>
    </row>
    <row r="134" spans="1:5" ht="31.5" customHeight="1" x14ac:dyDescent="0.25">
      <c r="A134" s="9" t="s">
        <v>70</v>
      </c>
      <c r="B134" s="21" t="s">
        <v>69</v>
      </c>
      <c r="C134" s="67">
        <v>18588</v>
      </c>
      <c r="D134" s="67">
        <v>18588</v>
      </c>
      <c r="E134" s="60">
        <f t="shared" si="29"/>
        <v>100</v>
      </c>
    </row>
    <row r="135" spans="1:5" s="7" customFormat="1" ht="38.25" customHeight="1" x14ac:dyDescent="0.25">
      <c r="A135" s="4" t="s">
        <v>68</v>
      </c>
      <c r="B135" s="8" t="s">
        <v>67</v>
      </c>
      <c r="C135" s="6">
        <f>C136+C140+C143+C145+C147+C149+C150+C151+C152+C153+C157+C158+C159+C160+C161+C164+C174+C178+C181+C182+C197</f>
        <v>6591451.9877700005</v>
      </c>
      <c r="D135" s="6">
        <f>D136+D140+D143+D145+D147+D149+D150+D151+D152+D153+D157+D158+D159+D160+D161+D164+D174+D178+D181+D182+D197</f>
        <v>5894027.8215930006</v>
      </c>
      <c r="E135" s="56">
        <f t="shared" si="29"/>
        <v>89.419263502623949</v>
      </c>
    </row>
    <row r="136" spans="1:5" ht="81.75" hidden="1" customHeight="1" x14ac:dyDescent="0.25">
      <c r="A136" s="22" t="s">
        <v>66</v>
      </c>
      <c r="B136" s="23" t="s">
        <v>65</v>
      </c>
      <c r="C136" s="68">
        <f>SUM(C137:C139)</f>
        <v>0</v>
      </c>
      <c r="D136" s="68">
        <f>SUM(D137:D139)</f>
        <v>0</v>
      </c>
      <c r="E136" s="60" t="e">
        <f t="shared" si="29"/>
        <v>#DIV/0!</v>
      </c>
    </row>
    <row r="137" spans="1:5" s="13" customFormat="1" ht="53.25" hidden="1" customHeight="1" x14ac:dyDescent="0.25">
      <c r="A137" s="47"/>
      <c r="B137" s="42" t="s">
        <v>64</v>
      </c>
      <c r="C137" s="82"/>
      <c r="D137" s="69"/>
      <c r="E137" s="87" t="e">
        <f t="shared" si="29"/>
        <v>#DIV/0!</v>
      </c>
    </row>
    <row r="138" spans="1:5" s="13" customFormat="1" ht="29.25" hidden="1" customHeight="1" x14ac:dyDescent="0.25">
      <c r="A138" s="43"/>
      <c r="B138" s="42" t="s">
        <v>63</v>
      </c>
      <c r="C138" s="82"/>
      <c r="D138" s="69"/>
      <c r="E138" s="87" t="e">
        <f t="shared" si="29"/>
        <v>#DIV/0!</v>
      </c>
    </row>
    <row r="139" spans="1:5" s="13" customFormat="1" ht="34.5" hidden="1" customHeight="1" x14ac:dyDescent="0.25">
      <c r="A139" s="43"/>
      <c r="B139" s="42" t="s">
        <v>254</v>
      </c>
      <c r="C139" s="82"/>
      <c r="D139" s="69"/>
      <c r="E139" s="87" t="e">
        <f t="shared" si="29"/>
        <v>#DIV/0!</v>
      </c>
    </row>
    <row r="140" spans="1:5" ht="79.5" customHeight="1" x14ac:dyDescent="0.25">
      <c r="A140" s="25" t="s">
        <v>62</v>
      </c>
      <c r="B140" s="23" t="s">
        <v>61</v>
      </c>
      <c r="C140" s="68">
        <f>SUM(C141:C142)</f>
        <v>850773.39079999994</v>
      </c>
      <c r="D140" s="68">
        <f>SUM(D141:D142)</f>
        <v>831284.44748999993</v>
      </c>
      <c r="E140" s="61">
        <f t="shared" si="29"/>
        <v>97.709267412362991</v>
      </c>
    </row>
    <row r="141" spans="1:5" s="76" customFormat="1" ht="49.5" customHeight="1" x14ac:dyDescent="0.25">
      <c r="A141" s="24"/>
      <c r="B141" s="83" t="s">
        <v>430</v>
      </c>
      <c r="C141" s="82">
        <v>486517.66573000001</v>
      </c>
      <c r="D141" s="82">
        <v>468998.76942999999</v>
      </c>
      <c r="E141" s="62">
        <f t="shared" si="29"/>
        <v>96.399124320858192</v>
      </c>
    </row>
    <row r="142" spans="1:5" s="76" customFormat="1" ht="49.5" customHeight="1" x14ac:dyDescent="0.25">
      <c r="A142" s="24"/>
      <c r="B142" s="83" t="s">
        <v>431</v>
      </c>
      <c r="C142" s="82">
        <v>364255.72506999999</v>
      </c>
      <c r="D142" s="82">
        <v>362285.67806000001</v>
      </c>
      <c r="E142" s="62">
        <f t="shared" si="29"/>
        <v>99.459158257671476</v>
      </c>
    </row>
    <row r="143" spans="1:5" ht="47.25" hidden="1" customHeight="1" x14ac:dyDescent="0.25">
      <c r="A143" s="41" t="s">
        <v>60</v>
      </c>
      <c r="B143" s="23" t="s">
        <v>59</v>
      </c>
      <c r="C143" s="68">
        <f>SUM(C144)</f>
        <v>0</v>
      </c>
      <c r="D143" s="68">
        <f>SUM(D144)</f>
        <v>0</v>
      </c>
      <c r="E143" s="61" t="e">
        <f t="shared" si="29"/>
        <v>#DIV/0!</v>
      </c>
    </row>
    <row r="144" spans="1:5" s="13" customFormat="1" ht="36.75" hidden="1" customHeight="1" x14ac:dyDescent="0.25">
      <c r="A144" s="43"/>
      <c r="B144" s="42" t="s">
        <v>353</v>
      </c>
      <c r="C144" s="82"/>
      <c r="D144" s="69"/>
      <c r="E144" s="62" t="e">
        <f t="shared" si="29"/>
        <v>#DIV/0!</v>
      </c>
    </row>
    <row r="145" spans="1:5" ht="45" hidden="1" customHeight="1" x14ac:dyDescent="0.25">
      <c r="A145" s="41" t="s">
        <v>58</v>
      </c>
      <c r="B145" s="44" t="s">
        <v>57</v>
      </c>
      <c r="C145" s="68">
        <f>SUM(C146)</f>
        <v>0</v>
      </c>
      <c r="D145" s="68">
        <f>SUM(D146)</f>
        <v>0</v>
      </c>
      <c r="E145" s="61" t="e">
        <f t="shared" si="29"/>
        <v>#DIV/0!</v>
      </c>
    </row>
    <row r="146" spans="1:5" s="13" customFormat="1" ht="48.75" hidden="1" customHeight="1" x14ac:dyDescent="0.25">
      <c r="A146" s="43"/>
      <c r="B146" s="42" t="s">
        <v>321</v>
      </c>
      <c r="C146" s="82">
        <v>0</v>
      </c>
      <c r="D146" s="69"/>
      <c r="E146" s="61" t="e">
        <f t="shared" si="29"/>
        <v>#DIV/0!</v>
      </c>
    </row>
    <row r="147" spans="1:5" ht="79.5" customHeight="1" x14ac:dyDescent="0.25">
      <c r="A147" s="41" t="s">
        <v>324</v>
      </c>
      <c r="B147" s="44" t="s">
        <v>323</v>
      </c>
      <c r="C147" s="68">
        <f>SUM(C148)</f>
        <v>4427.3900000000003</v>
      </c>
      <c r="D147" s="68">
        <f>SUM(D148)</f>
        <v>3834.5907000000002</v>
      </c>
      <c r="E147" s="61">
        <f t="shared" si="29"/>
        <v>86.610637418433896</v>
      </c>
    </row>
    <row r="148" spans="1:5" s="13" customFormat="1" ht="63.75" customHeight="1" x14ac:dyDescent="0.25">
      <c r="A148" s="43"/>
      <c r="B148" s="42" t="s">
        <v>354</v>
      </c>
      <c r="C148" s="82">
        <v>4427.3900000000003</v>
      </c>
      <c r="D148" s="109">
        <v>3834.5907000000002</v>
      </c>
      <c r="E148" s="62">
        <f t="shared" si="29"/>
        <v>86.610637418433896</v>
      </c>
    </row>
    <row r="149" spans="1:5" ht="66" hidden="1" customHeight="1" x14ac:dyDescent="0.25">
      <c r="A149" s="41" t="s">
        <v>379</v>
      </c>
      <c r="B149" s="44" t="s">
        <v>355</v>
      </c>
      <c r="C149" s="68"/>
      <c r="D149" s="68"/>
      <c r="E149" s="61" t="e">
        <f t="shared" si="29"/>
        <v>#DIV/0!</v>
      </c>
    </row>
    <row r="150" spans="1:5" ht="66" hidden="1" customHeight="1" x14ac:dyDescent="0.25">
      <c r="A150" s="41" t="s">
        <v>380</v>
      </c>
      <c r="B150" s="44" t="s">
        <v>356</v>
      </c>
      <c r="C150" s="68"/>
      <c r="D150" s="68"/>
      <c r="E150" s="61" t="e">
        <f t="shared" si="29"/>
        <v>#DIV/0!</v>
      </c>
    </row>
    <row r="151" spans="1:5" s="75" customFormat="1" ht="95.25" customHeight="1" x14ac:dyDescent="0.25">
      <c r="A151" s="41" t="s">
        <v>429</v>
      </c>
      <c r="B151" s="44" t="s">
        <v>428</v>
      </c>
      <c r="C151" s="68">
        <v>4248.1499999999996</v>
      </c>
      <c r="D151" s="68">
        <v>3835.333333</v>
      </c>
      <c r="E151" s="61">
        <f t="shared" si="29"/>
        <v>90.282436660664061</v>
      </c>
    </row>
    <row r="152" spans="1:5" ht="66" hidden="1" customHeight="1" x14ac:dyDescent="0.25">
      <c r="A152" s="41" t="s">
        <v>332</v>
      </c>
      <c r="B152" s="44" t="s">
        <v>331</v>
      </c>
      <c r="C152" s="68"/>
      <c r="D152" s="68"/>
      <c r="E152" s="61" t="e">
        <f t="shared" si="29"/>
        <v>#DIV/0!</v>
      </c>
    </row>
    <row r="153" spans="1:5" s="75" customFormat="1" ht="51" customHeight="1" x14ac:dyDescent="0.25">
      <c r="A153" s="84" t="s">
        <v>432</v>
      </c>
      <c r="B153" s="85" t="s">
        <v>433</v>
      </c>
      <c r="C153" s="68">
        <f>SUM(C154:C156)</f>
        <v>4205296.2549999999</v>
      </c>
      <c r="D153" s="68">
        <f t="shared" ref="D153" si="32">SUM(D154:D156)</f>
        <v>2780189.1138000004</v>
      </c>
      <c r="E153" s="61">
        <f t="shared" si="29"/>
        <v>66.111611292412988</v>
      </c>
    </row>
    <row r="154" spans="1:5" s="76" customFormat="1" ht="51" customHeight="1" x14ac:dyDescent="0.25">
      <c r="A154" s="86" t="s">
        <v>434</v>
      </c>
      <c r="B154" s="38" t="s">
        <v>466</v>
      </c>
      <c r="C154" s="82">
        <v>1689489.53</v>
      </c>
      <c r="D154" s="82">
        <v>1688889.4653100001</v>
      </c>
      <c r="E154" s="62">
        <f t="shared" si="29"/>
        <v>99.964482485428604</v>
      </c>
    </row>
    <row r="155" spans="1:5" s="76" customFormat="1" ht="51" customHeight="1" x14ac:dyDescent="0.25">
      <c r="A155" s="86" t="s">
        <v>435</v>
      </c>
      <c r="B155" s="38" t="s">
        <v>467</v>
      </c>
      <c r="C155" s="82">
        <v>1415108.55</v>
      </c>
      <c r="D155" s="82">
        <v>0</v>
      </c>
      <c r="E155" s="62">
        <f t="shared" si="29"/>
        <v>0</v>
      </c>
    </row>
    <row r="156" spans="1:5" s="76" customFormat="1" ht="51" customHeight="1" x14ac:dyDescent="0.25">
      <c r="A156" s="86" t="s">
        <v>436</v>
      </c>
      <c r="B156" s="38" t="s">
        <v>468</v>
      </c>
      <c r="C156" s="82">
        <v>1100698.175</v>
      </c>
      <c r="D156" s="82">
        <v>1091299.6484900001</v>
      </c>
      <c r="E156" s="62">
        <f t="shared" si="29"/>
        <v>99.146130453973001</v>
      </c>
    </row>
    <row r="157" spans="1:5" ht="57.75" hidden="1" customHeight="1" x14ac:dyDescent="0.25">
      <c r="A157" s="41" t="s">
        <v>56</v>
      </c>
      <c r="B157" s="44" t="s">
        <v>55</v>
      </c>
      <c r="C157" s="68"/>
      <c r="D157" s="68"/>
      <c r="E157" s="61" t="e">
        <f t="shared" si="29"/>
        <v>#DIV/0!</v>
      </c>
    </row>
    <row r="158" spans="1:5" ht="79.5" hidden="1" customHeight="1" x14ac:dyDescent="0.25">
      <c r="A158" s="41" t="s">
        <v>54</v>
      </c>
      <c r="B158" s="44" t="s">
        <v>53</v>
      </c>
      <c r="C158" s="68"/>
      <c r="D158" s="68"/>
      <c r="E158" s="61" t="e">
        <f t="shared" si="29"/>
        <v>#DIV/0!</v>
      </c>
    </row>
    <row r="159" spans="1:5" ht="62.25" customHeight="1" x14ac:dyDescent="0.25">
      <c r="A159" s="41" t="s">
        <v>52</v>
      </c>
      <c r="B159" s="44" t="s">
        <v>51</v>
      </c>
      <c r="C159" s="68">
        <v>69948.077390000006</v>
      </c>
      <c r="D159" s="68">
        <v>61444.167410000002</v>
      </c>
      <c r="E159" s="61">
        <f t="shared" si="29"/>
        <v>87.842539355891219</v>
      </c>
    </row>
    <row r="160" spans="1:5" ht="36" customHeight="1" x14ac:dyDescent="0.25">
      <c r="A160" s="41" t="s">
        <v>50</v>
      </c>
      <c r="B160" s="44" t="s">
        <v>49</v>
      </c>
      <c r="C160" s="68">
        <v>9628</v>
      </c>
      <c r="D160" s="68">
        <v>9627.9185400000006</v>
      </c>
      <c r="E160" s="61">
        <f t="shared" si="29"/>
        <v>99.999153926049033</v>
      </c>
    </row>
    <row r="161" spans="1:5" ht="34.5" customHeight="1" x14ac:dyDescent="0.25">
      <c r="A161" s="41" t="s">
        <v>48</v>
      </c>
      <c r="B161" s="46" t="s">
        <v>47</v>
      </c>
      <c r="C161" s="68">
        <f>SUM(C162:C163)</f>
        <v>132164.53258</v>
      </c>
      <c r="D161" s="68">
        <f>SUM(D162:D163)</f>
        <v>126207.18058</v>
      </c>
      <c r="E161" s="61">
        <f t="shared" si="29"/>
        <v>95.492472992787242</v>
      </c>
    </row>
    <row r="162" spans="1:5" s="13" customFormat="1" ht="63" customHeight="1" x14ac:dyDescent="0.25">
      <c r="A162" s="43"/>
      <c r="B162" s="42" t="s">
        <v>338</v>
      </c>
      <c r="C162" s="82">
        <v>466.90258</v>
      </c>
      <c r="D162" s="69">
        <v>466.90258</v>
      </c>
      <c r="E162" s="62">
        <f t="shared" si="29"/>
        <v>100</v>
      </c>
    </row>
    <row r="163" spans="1:5" s="13" customFormat="1" ht="37.5" customHeight="1" x14ac:dyDescent="0.25">
      <c r="A163" s="43"/>
      <c r="B163" s="42" t="s">
        <v>298</v>
      </c>
      <c r="C163" s="82">
        <v>131697.63</v>
      </c>
      <c r="D163" s="69">
        <v>125740.27800000001</v>
      </c>
      <c r="E163" s="62">
        <f t="shared" si="29"/>
        <v>95.476492629366234</v>
      </c>
    </row>
    <row r="164" spans="1:5" ht="33.75" customHeight="1" x14ac:dyDescent="0.25">
      <c r="A164" s="41" t="s">
        <v>46</v>
      </c>
      <c r="B164" s="44" t="s">
        <v>45</v>
      </c>
      <c r="C164" s="68">
        <f>SUM(C165:C173)</f>
        <v>205341.59</v>
      </c>
      <c r="D164" s="68">
        <f>SUM(D165:D173)</f>
        <v>205341.58106</v>
      </c>
      <c r="E164" s="61">
        <f t="shared" si="29"/>
        <v>99.999995646278961</v>
      </c>
    </row>
    <row r="165" spans="1:5" s="13" customFormat="1" ht="30.75" hidden="1" customHeight="1" x14ac:dyDescent="0.25">
      <c r="A165" s="43"/>
      <c r="B165" s="42" t="s">
        <v>318</v>
      </c>
      <c r="C165" s="82"/>
      <c r="D165" s="82"/>
      <c r="E165" s="62" t="e">
        <f t="shared" si="29"/>
        <v>#DIV/0!</v>
      </c>
    </row>
    <row r="166" spans="1:5" s="92" customFormat="1" ht="30.75" hidden="1" customHeight="1" x14ac:dyDescent="0.25">
      <c r="A166" s="43"/>
      <c r="B166" s="95" t="s">
        <v>264</v>
      </c>
      <c r="C166" s="94"/>
      <c r="D166" s="94"/>
      <c r="E166" s="93"/>
    </row>
    <row r="167" spans="1:5" s="13" customFormat="1" ht="48.75" customHeight="1" x14ac:dyDescent="0.25">
      <c r="A167" s="43"/>
      <c r="B167" s="42" t="s">
        <v>263</v>
      </c>
      <c r="C167" s="82">
        <v>1031.31</v>
      </c>
      <c r="D167" s="69">
        <v>4117.6039499999997</v>
      </c>
      <c r="E167" s="62">
        <f t="shared" ref="E167:E181" si="33">D167/C167*100</f>
        <v>399.25957762457455</v>
      </c>
    </row>
    <row r="168" spans="1:5" s="76" customFormat="1" ht="48.75" customHeight="1" x14ac:dyDescent="0.25">
      <c r="A168" s="43"/>
      <c r="B168" s="38" t="s">
        <v>437</v>
      </c>
      <c r="C168" s="82">
        <v>204310.28</v>
      </c>
      <c r="D168" s="82">
        <v>201223.97711000001</v>
      </c>
      <c r="E168" s="62">
        <f t="shared" si="33"/>
        <v>98.489404013346757</v>
      </c>
    </row>
    <row r="169" spans="1:5" s="13" customFormat="1" ht="62.25" hidden="1" customHeight="1" x14ac:dyDescent="0.25">
      <c r="A169" s="43"/>
      <c r="B169" s="42" t="s">
        <v>295</v>
      </c>
      <c r="C169" s="82">
        <v>0</v>
      </c>
      <c r="D169" s="69"/>
      <c r="E169" s="61" t="e">
        <f t="shared" si="33"/>
        <v>#DIV/0!</v>
      </c>
    </row>
    <row r="170" spans="1:5" s="13" customFormat="1" ht="26.25" hidden="1" customHeight="1" x14ac:dyDescent="0.25">
      <c r="A170" s="43"/>
      <c r="B170" s="42" t="s">
        <v>264</v>
      </c>
      <c r="C170" s="82">
        <v>0</v>
      </c>
      <c r="D170" s="69">
        <v>0</v>
      </c>
      <c r="E170" s="61" t="e">
        <f t="shared" si="33"/>
        <v>#DIV/0!</v>
      </c>
    </row>
    <row r="171" spans="1:5" s="13" customFormat="1" ht="49.5" hidden="1" customHeight="1" x14ac:dyDescent="0.25">
      <c r="A171" s="43"/>
      <c r="B171" s="42" t="s">
        <v>357</v>
      </c>
      <c r="C171" s="82"/>
      <c r="D171" s="69"/>
      <c r="E171" s="61" t="e">
        <f t="shared" si="33"/>
        <v>#DIV/0!</v>
      </c>
    </row>
    <row r="172" spans="1:5" s="13" customFormat="1" ht="27.75" hidden="1" customHeight="1" x14ac:dyDescent="0.25">
      <c r="A172" s="43"/>
      <c r="B172" s="42" t="s">
        <v>358</v>
      </c>
      <c r="C172" s="82"/>
      <c r="D172" s="69"/>
      <c r="E172" s="61" t="e">
        <f t="shared" si="33"/>
        <v>#DIV/0!</v>
      </c>
    </row>
    <row r="173" spans="1:5" s="13" customFormat="1" ht="27.75" hidden="1" customHeight="1" x14ac:dyDescent="0.25">
      <c r="A173" s="43"/>
      <c r="B173" s="42" t="s">
        <v>359</v>
      </c>
      <c r="C173" s="82"/>
      <c r="D173" s="69"/>
      <c r="E173" s="61" t="e">
        <f t="shared" si="33"/>
        <v>#DIV/0!</v>
      </c>
    </row>
    <row r="174" spans="1:5" ht="39" customHeight="1" x14ac:dyDescent="0.25">
      <c r="A174" s="41" t="s">
        <v>44</v>
      </c>
      <c r="B174" s="44" t="s">
        <v>43</v>
      </c>
      <c r="C174" s="68">
        <f>SUM(C175:C177)</f>
        <v>1600.28</v>
      </c>
      <c r="D174" s="68">
        <f>SUM(D175:D177)</f>
        <v>1600.28</v>
      </c>
      <c r="E174" s="61">
        <f t="shared" si="33"/>
        <v>100</v>
      </c>
    </row>
    <row r="175" spans="1:5" s="13" customFormat="1" ht="50.25" hidden="1" customHeight="1" x14ac:dyDescent="0.25">
      <c r="A175" s="43"/>
      <c r="B175" s="42" t="s">
        <v>360</v>
      </c>
      <c r="C175" s="82"/>
      <c r="D175" s="69"/>
      <c r="E175" s="61" t="e">
        <f t="shared" si="33"/>
        <v>#DIV/0!</v>
      </c>
    </row>
    <row r="176" spans="1:5" s="13" customFormat="1" ht="36" hidden="1" customHeight="1" x14ac:dyDescent="0.25">
      <c r="A176" s="43"/>
      <c r="B176" s="42" t="s">
        <v>361</v>
      </c>
      <c r="C176" s="82"/>
      <c r="D176" s="69"/>
      <c r="E176" s="61" t="e">
        <f t="shared" si="33"/>
        <v>#DIV/0!</v>
      </c>
    </row>
    <row r="177" spans="1:5" s="13" customFormat="1" ht="36" customHeight="1" x14ac:dyDescent="0.25">
      <c r="A177" s="43"/>
      <c r="B177" s="42" t="s">
        <v>362</v>
      </c>
      <c r="C177" s="82">
        <v>1600.28</v>
      </c>
      <c r="D177" s="69">
        <v>1600.28</v>
      </c>
      <c r="E177" s="62">
        <f t="shared" si="33"/>
        <v>100</v>
      </c>
    </row>
    <row r="178" spans="1:5" ht="37.5" hidden="1" customHeight="1" x14ac:dyDescent="0.25">
      <c r="A178" s="41" t="s">
        <v>256</v>
      </c>
      <c r="B178" s="44" t="s">
        <v>255</v>
      </c>
      <c r="C178" s="68">
        <f>SUM(C179:C180)</f>
        <v>0</v>
      </c>
      <c r="D178" s="68">
        <f>SUM(D179:D180)</f>
        <v>0</v>
      </c>
      <c r="E178" s="61" t="e">
        <f t="shared" si="33"/>
        <v>#DIV/0!</v>
      </c>
    </row>
    <row r="179" spans="1:5" s="13" customFormat="1" ht="50.25" hidden="1" customHeight="1" x14ac:dyDescent="0.25">
      <c r="A179" s="43"/>
      <c r="B179" s="42" t="s">
        <v>363</v>
      </c>
      <c r="C179" s="82"/>
      <c r="D179" s="69"/>
      <c r="E179" s="62" t="e">
        <f t="shared" si="33"/>
        <v>#DIV/0!</v>
      </c>
    </row>
    <row r="180" spans="1:5" s="13" customFormat="1" ht="35.25" hidden="1" customHeight="1" x14ac:dyDescent="0.25">
      <c r="A180" s="43"/>
      <c r="B180" s="42" t="s">
        <v>454</v>
      </c>
      <c r="C180" s="82"/>
      <c r="D180" s="69"/>
      <c r="E180" s="62" t="e">
        <f t="shared" si="33"/>
        <v>#DIV/0!</v>
      </c>
    </row>
    <row r="181" spans="1:5" ht="71.25" hidden="1" customHeight="1" x14ac:dyDescent="0.25">
      <c r="A181" s="41" t="s">
        <v>314</v>
      </c>
      <c r="B181" s="44" t="s">
        <v>313</v>
      </c>
      <c r="C181" s="68">
        <v>0</v>
      </c>
      <c r="D181" s="68">
        <v>0</v>
      </c>
      <c r="E181" s="61" t="e">
        <f t="shared" si="33"/>
        <v>#DIV/0!</v>
      </c>
    </row>
    <row r="182" spans="1:5" ht="33.75" customHeight="1" x14ac:dyDescent="0.25">
      <c r="A182" s="41" t="s">
        <v>42</v>
      </c>
      <c r="B182" s="44" t="s">
        <v>40</v>
      </c>
      <c r="C182" s="68">
        <f>C183+C185+C187+C189+C191+C193+C195</f>
        <v>0</v>
      </c>
      <c r="D182" s="68">
        <f>D183+D185+D187+D189+D191+D193+D195</f>
        <v>969819.26647999999</v>
      </c>
      <c r="E182" s="61" t="s">
        <v>464</v>
      </c>
    </row>
    <row r="183" spans="1:5" ht="36.75" hidden="1" customHeight="1" x14ac:dyDescent="0.25">
      <c r="A183" s="41" t="s">
        <v>41</v>
      </c>
      <c r="B183" s="44" t="s">
        <v>40</v>
      </c>
      <c r="C183" s="68">
        <f>C184</f>
        <v>0</v>
      </c>
      <c r="D183" s="68">
        <f>D184</f>
        <v>0</v>
      </c>
      <c r="E183" s="61" t="e">
        <f>D183/C183*100</f>
        <v>#DIV/0!</v>
      </c>
    </row>
    <row r="184" spans="1:5" s="13" customFormat="1" ht="34.5" hidden="1" customHeight="1" x14ac:dyDescent="0.25">
      <c r="A184" s="43"/>
      <c r="B184" s="50" t="s">
        <v>402</v>
      </c>
      <c r="C184" s="82"/>
      <c r="D184" s="69"/>
      <c r="E184" s="61" t="e">
        <f>D184/C184*100</f>
        <v>#DIV/0!</v>
      </c>
    </row>
    <row r="185" spans="1:5" ht="36.75" hidden="1" customHeight="1" x14ac:dyDescent="0.25">
      <c r="A185" s="41" t="s">
        <v>39</v>
      </c>
      <c r="B185" s="44" t="s">
        <v>34</v>
      </c>
      <c r="C185" s="68">
        <f>C186</f>
        <v>0</v>
      </c>
      <c r="D185" s="68">
        <f>D186</f>
        <v>0</v>
      </c>
      <c r="E185" s="61" t="e">
        <f>D185/C185*100</f>
        <v>#DIV/0!</v>
      </c>
    </row>
    <row r="186" spans="1:5" s="13" customFormat="1" ht="66" hidden="1" customHeight="1" x14ac:dyDescent="0.25">
      <c r="A186" s="43"/>
      <c r="B186" s="42" t="s">
        <v>403</v>
      </c>
      <c r="C186" s="82"/>
      <c r="D186" s="69"/>
      <c r="E186" s="62" t="e">
        <f>D186/C186*100</f>
        <v>#DIV/0!</v>
      </c>
    </row>
    <row r="187" spans="1:5" ht="36.75" customHeight="1" x14ac:dyDescent="0.25">
      <c r="A187" s="41" t="s">
        <v>38</v>
      </c>
      <c r="B187" s="44" t="s">
        <v>34</v>
      </c>
      <c r="C187" s="68">
        <f>C188</f>
        <v>0</v>
      </c>
      <c r="D187" s="68">
        <f>D188</f>
        <v>969819.26647999999</v>
      </c>
      <c r="E187" s="61" t="s">
        <v>464</v>
      </c>
    </row>
    <row r="188" spans="1:5" s="13" customFormat="1" ht="65.25" customHeight="1" x14ac:dyDescent="0.25">
      <c r="A188" s="43"/>
      <c r="B188" s="50" t="s">
        <v>469</v>
      </c>
      <c r="C188" s="82">
        <v>0</v>
      </c>
      <c r="D188" s="69">
        <v>969819.26647999999</v>
      </c>
      <c r="E188" s="62" t="s">
        <v>464</v>
      </c>
    </row>
    <row r="189" spans="1:5" ht="36.75" hidden="1" customHeight="1" x14ac:dyDescent="0.25">
      <c r="A189" s="41" t="s">
        <v>37</v>
      </c>
      <c r="B189" s="44" t="s">
        <v>34</v>
      </c>
      <c r="C189" s="68">
        <f>C190</f>
        <v>0</v>
      </c>
      <c r="D189" s="68">
        <f>D190</f>
        <v>0</v>
      </c>
      <c r="E189" s="61" t="e">
        <f t="shared" ref="E189:E218" si="34">D189/C189*100</f>
        <v>#DIV/0!</v>
      </c>
    </row>
    <row r="190" spans="1:5" s="13" customFormat="1" ht="35.25" hidden="1" customHeight="1" x14ac:dyDescent="0.25">
      <c r="A190" s="43"/>
      <c r="B190" s="50" t="s">
        <v>404</v>
      </c>
      <c r="C190" s="82"/>
      <c r="D190" s="69"/>
      <c r="E190" s="62" t="e">
        <f t="shared" si="34"/>
        <v>#DIV/0!</v>
      </c>
    </row>
    <row r="191" spans="1:5" ht="36.75" hidden="1" customHeight="1" x14ac:dyDescent="0.25">
      <c r="A191" s="41" t="s">
        <v>36</v>
      </c>
      <c r="B191" s="44" t="s">
        <v>34</v>
      </c>
      <c r="C191" s="68">
        <f>C192</f>
        <v>0</v>
      </c>
      <c r="D191" s="68">
        <f>D192</f>
        <v>0</v>
      </c>
      <c r="E191" s="61" t="e">
        <f t="shared" si="34"/>
        <v>#DIV/0!</v>
      </c>
    </row>
    <row r="192" spans="1:5" s="13" customFormat="1" ht="36.75" hidden="1" customHeight="1" x14ac:dyDescent="0.25">
      <c r="A192" s="43"/>
      <c r="B192" s="42" t="s">
        <v>364</v>
      </c>
      <c r="C192" s="82"/>
      <c r="D192" s="69"/>
      <c r="E192" s="61" t="e">
        <f t="shared" si="34"/>
        <v>#DIV/0!</v>
      </c>
    </row>
    <row r="193" spans="1:5" ht="36.75" hidden="1" customHeight="1" x14ac:dyDescent="0.25">
      <c r="A193" s="41" t="s">
        <v>35</v>
      </c>
      <c r="B193" s="44" t="s">
        <v>34</v>
      </c>
      <c r="C193" s="68">
        <f>C194</f>
        <v>0</v>
      </c>
      <c r="D193" s="68">
        <f>D194</f>
        <v>0</v>
      </c>
      <c r="E193" s="61" t="e">
        <f t="shared" si="34"/>
        <v>#DIV/0!</v>
      </c>
    </row>
    <row r="194" spans="1:5" s="13" customFormat="1" ht="36.75" hidden="1" customHeight="1" x14ac:dyDescent="0.25">
      <c r="A194" s="43"/>
      <c r="B194" s="42" t="s">
        <v>364</v>
      </c>
      <c r="C194" s="82"/>
      <c r="D194" s="69"/>
      <c r="E194" s="61" t="e">
        <f t="shared" si="34"/>
        <v>#DIV/0!</v>
      </c>
    </row>
    <row r="195" spans="1:5" ht="36.75" hidden="1" customHeight="1" x14ac:dyDescent="0.25">
      <c r="A195" s="41" t="s">
        <v>319</v>
      </c>
      <c r="B195" s="44" t="s">
        <v>34</v>
      </c>
      <c r="C195" s="68">
        <f>C196</f>
        <v>0</v>
      </c>
      <c r="D195" s="68">
        <f>D196</f>
        <v>0</v>
      </c>
      <c r="E195" s="61" t="e">
        <f t="shared" si="34"/>
        <v>#DIV/0!</v>
      </c>
    </row>
    <row r="196" spans="1:5" s="13" customFormat="1" ht="24.75" hidden="1" customHeight="1" x14ac:dyDescent="0.25">
      <c r="A196" s="43"/>
      <c r="B196" s="42" t="s">
        <v>248</v>
      </c>
      <c r="C196" s="82">
        <v>0</v>
      </c>
      <c r="D196" s="69">
        <v>0</v>
      </c>
      <c r="E196" s="61" t="e">
        <f t="shared" si="34"/>
        <v>#DIV/0!</v>
      </c>
    </row>
    <row r="197" spans="1:5" ht="36" customHeight="1" x14ac:dyDescent="0.25">
      <c r="A197" s="41" t="s">
        <v>33</v>
      </c>
      <c r="B197" s="23" t="s">
        <v>32</v>
      </c>
      <c r="C197" s="68">
        <f t="shared" ref="C197:D197" si="35">SUM(C198:C237)</f>
        <v>1108024.3220000002</v>
      </c>
      <c r="D197" s="68">
        <f t="shared" si="35"/>
        <v>900843.94220000005</v>
      </c>
      <c r="E197" s="61">
        <f t="shared" si="34"/>
        <v>81.301820214015123</v>
      </c>
    </row>
    <row r="198" spans="1:5" s="13" customFormat="1" ht="47.25" hidden="1" customHeight="1" x14ac:dyDescent="0.25">
      <c r="A198" s="43"/>
      <c r="B198" s="38" t="s">
        <v>365</v>
      </c>
      <c r="C198" s="82">
        <v>0</v>
      </c>
      <c r="D198" s="69"/>
      <c r="E198" s="62" t="e">
        <f t="shared" si="34"/>
        <v>#DIV/0!</v>
      </c>
    </row>
    <row r="199" spans="1:5" s="13" customFormat="1" ht="52.5" hidden="1" customHeight="1" x14ac:dyDescent="0.25">
      <c r="A199" s="43"/>
      <c r="B199" s="42" t="s">
        <v>31</v>
      </c>
      <c r="C199" s="82"/>
      <c r="D199" s="69"/>
      <c r="E199" s="62" t="e">
        <f t="shared" si="34"/>
        <v>#DIV/0!</v>
      </c>
    </row>
    <row r="200" spans="1:5" s="13" customFormat="1" ht="48" customHeight="1" x14ac:dyDescent="0.25">
      <c r="A200" s="43"/>
      <c r="B200" s="38" t="s">
        <v>366</v>
      </c>
      <c r="C200" s="82">
        <v>132288.883</v>
      </c>
      <c r="D200" s="69">
        <v>138255.18359999999</v>
      </c>
      <c r="E200" s="62">
        <f t="shared" si="34"/>
        <v>104.51005440872912</v>
      </c>
    </row>
    <row r="201" spans="1:5" s="13" customFormat="1" ht="52.5" hidden="1" customHeight="1" x14ac:dyDescent="0.25">
      <c r="A201" s="43"/>
      <c r="B201" s="42" t="s">
        <v>246</v>
      </c>
      <c r="C201" s="82">
        <v>0</v>
      </c>
      <c r="D201" s="69"/>
      <c r="E201" s="62" t="e">
        <f t="shared" si="34"/>
        <v>#DIV/0!</v>
      </c>
    </row>
    <row r="202" spans="1:5" s="13" customFormat="1" ht="52.5" hidden="1" customHeight="1" x14ac:dyDescent="0.25">
      <c r="A202" s="43"/>
      <c r="B202" s="42" t="s">
        <v>312</v>
      </c>
      <c r="C202" s="82">
        <v>0</v>
      </c>
      <c r="D202" s="69"/>
      <c r="E202" s="62" t="e">
        <f t="shared" si="34"/>
        <v>#DIV/0!</v>
      </c>
    </row>
    <row r="203" spans="1:5" s="13" customFormat="1" ht="45.75" customHeight="1" x14ac:dyDescent="0.25">
      <c r="A203" s="43"/>
      <c r="B203" s="38" t="s">
        <v>247</v>
      </c>
      <c r="C203" s="82">
        <v>9912.1790000000001</v>
      </c>
      <c r="D203" s="69">
        <v>3566.54691</v>
      </c>
      <c r="E203" s="62">
        <f t="shared" si="34"/>
        <v>35.981461896521438</v>
      </c>
    </row>
    <row r="204" spans="1:5" s="13" customFormat="1" ht="64.5" customHeight="1" x14ac:dyDescent="0.25">
      <c r="A204" s="43"/>
      <c r="B204" s="42" t="s">
        <v>311</v>
      </c>
      <c r="C204" s="82">
        <v>36427</v>
      </c>
      <c r="D204" s="69">
        <v>34646.904540000003</v>
      </c>
      <c r="E204" s="62">
        <f t="shared" si="34"/>
        <v>95.113252642270851</v>
      </c>
    </row>
    <row r="205" spans="1:5" s="13" customFormat="1" ht="63" customHeight="1" x14ac:dyDescent="0.25">
      <c r="A205" s="43"/>
      <c r="B205" s="42" t="s">
        <v>317</v>
      </c>
      <c r="C205" s="82">
        <v>3516.44</v>
      </c>
      <c r="D205" s="69">
        <v>3515.5933599999998</v>
      </c>
      <c r="E205" s="62">
        <f t="shared" si="34"/>
        <v>99.975923377051785</v>
      </c>
    </row>
    <row r="206" spans="1:5" s="13" customFormat="1" ht="99" hidden="1" customHeight="1" x14ac:dyDescent="0.25">
      <c r="A206" s="48"/>
      <c r="B206" s="42" t="s">
        <v>296</v>
      </c>
      <c r="C206" s="82"/>
      <c r="D206" s="69"/>
      <c r="E206" s="62" t="e">
        <f t="shared" si="34"/>
        <v>#DIV/0!</v>
      </c>
    </row>
    <row r="207" spans="1:5" s="13" customFormat="1" ht="49.5" customHeight="1" x14ac:dyDescent="0.25">
      <c r="A207" s="43"/>
      <c r="B207" s="42" t="s">
        <v>315</v>
      </c>
      <c r="C207" s="82">
        <v>528931.06000000006</v>
      </c>
      <c r="D207" s="69">
        <v>397014.39172999997</v>
      </c>
      <c r="E207" s="62">
        <f t="shared" si="34"/>
        <v>75.059761423350707</v>
      </c>
    </row>
    <row r="208" spans="1:5" s="13" customFormat="1" ht="52.5" hidden="1" customHeight="1" x14ac:dyDescent="0.25">
      <c r="A208" s="43"/>
      <c r="B208" s="42" t="s">
        <v>299</v>
      </c>
      <c r="C208" s="82"/>
      <c r="D208" s="69"/>
      <c r="E208" s="62" t="e">
        <f t="shared" si="34"/>
        <v>#DIV/0!</v>
      </c>
    </row>
    <row r="209" spans="1:5" s="13" customFormat="1" ht="36.75" customHeight="1" x14ac:dyDescent="0.25">
      <c r="A209" s="43"/>
      <c r="B209" s="42" t="s">
        <v>316</v>
      </c>
      <c r="C209" s="82">
        <v>104259.65</v>
      </c>
      <c r="D209" s="69">
        <v>72615.899980000002</v>
      </c>
      <c r="E209" s="62">
        <f t="shared" si="34"/>
        <v>69.649092414946722</v>
      </c>
    </row>
    <row r="210" spans="1:5" s="13" customFormat="1" ht="30" hidden="1" customHeight="1" x14ac:dyDescent="0.25">
      <c r="A210" s="43"/>
      <c r="B210" s="42" t="s">
        <v>249</v>
      </c>
      <c r="C210" s="82"/>
      <c r="D210" s="69"/>
      <c r="E210" s="62" t="e">
        <f t="shared" si="34"/>
        <v>#DIV/0!</v>
      </c>
    </row>
    <row r="211" spans="1:5" s="13" customFormat="1" ht="52.5" customHeight="1" x14ac:dyDescent="0.25">
      <c r="A211" s="43"/>
      <c r="B211" s="42" t="s">
        <v>250</v>
      </c>
      <c r="C211" s="82">
        <v>39891</v>
      </c>
      <c r="D211" s="69">
        <v>39891</v>
      </c>
      <c r="E211" s="62">
        <f t="shared" si="34"/>
        <v>100</v>
      </c>
    </row>
    <row r="212" spans="1:5" s="13" customFormat="1" ht="33" customHeight="1" x14ac:dyDescent="0.25">
      <c r="A212" s="43"/>
      <c r="B212" s="42" t="s">
        <v>251</v>
      </c>
      <c r="C212" s="82">
        <v>7211</v>
      </c>
      <c r="D212" s="69">
        <v>6956</v>
      </c>
      <c r="E212" s="62">
        <f t="shared" si="34"/>
        <v>96.463735958951602</v>
      </c>
    </row>
    <row r="213" spans="1:5" s="13" customFormat="1" ht="46.5" customHeight="1" x14ac:dyDescent="0.25">
      <c r="A213" s="48"/>
      <c r="B213" s="42" t="s">
        <v>297</v>
      </c>
      <c r="C213" s="82">
        <v>10000</v>
      </c>
      <c r="D213" s="69">
        <v>4869.2979800000003</v>
      </c>
      <c r="E213" s="62">
        <f t="shared" si="34"/>
        <v>48.692979800000003</v>
      </c>
    </row>
    <row r="214" spans="1:5" s="13" customFormat="1" ht="97.5" hidden="1" customHeight="1" x14ac:dyDescent="0.25">
      <c r="A214" s="48"/>
      <c r="B214" s="42" t="s">
        <v>333</v>
      </c>
      <c r="C214" s="82"/>
      <c r="D214" s="69"/>
      <c r="E214" s="62" t="e">
        <f t="shared" si="34"/>
        <v>#DIV/0!</v>
      </c>
    </row>
    <row r="215" spans="1:5" s="13" customFormat="1" ht="39" hidden="1" customHeight="1" x14ac:dyDescent="0.25">
      <c r="A215" s="48"/>
      <c r="B215" s="42" t="s">
        <v>320</v>
      </c>
      <c r="C215" s="82"/>
      <c r="D215" s="69"/>
      <c r="E215" s="62" t="e">
        <f t="shared" si="34"/>
        <v>#DIV/0!</v>
      </c>
    </row>
    <row r="216" spans="1:5" s="13" customFormat="1" ht="39" hidden="1" customHeight="1" x14ac:dyDescent="0.25">
      <c r="A216" s="43"/>
      <c r="B216" s="42" t="s">
        <v>300</v>
      </c>
      <c r="C216" s="82"/>
      <c r="D216" s="69"/>
      <c r="E216" s="62" t="e">
        <f t="shared" si="34"/>
        <v>#DIV/0!</v>
      </c>
    </row>
    <row r="217" spans="1:5" s="13" customFormat="1" ht="39" hidden="1" customHeight="1" x14ac:dyDescent="0.25">
      <c r="A217" s="43"/>
      <c r="B217" s="42" t="s">
        <v>334</v>
      </c>
      <c r="C217" s="82"/>
      <c r="D217" s="69"/>
      <c r="E217" s="62" t="e">
        <f t="shared" si="34"/>
        <v>#DIV/0!</v>
      </c>
    </row>
    <row r="218" spans="1:5" s="13" customFormat="1" ht="52.5" hidden="1" customHeight="1" x14ac:dyDescent="0.25">
      <c r="A218" s="43"/>
      <c r="B218" s="42" t="s">
        <v>367</v>
      </c>
      <c r="C218" s="82"/>
      <c r="D218" s="69"/>
      <c r="E218" s="62" t="e">
        <f t="shared" si="34"/>
        <v>#DIV/0!</v>
      </c>
    </row>
    <row r="219" spans="1:5" s="13" customFormat="1" ht="52.5" customHeight="1" x14ac:dyDescent="0.25">
      <c r="A219" s="43"/>
      <c r="B219" s="42" t="s">
        <v>368</v>
      </c>
      <c r="C219" s="82">
        <v>0</v>
      </c>
      <c r="D219" s="69">
        <v>3377</v>
      </c>
      <c r="E219" s="62" t="s">
        <v>464</v>
      </c>
    </row>
    <row r="220" spans="1:5" s="13" customFormat="1" ht="111.75" hidden="1" customHeight="1" x14ac:dyDescent="0.25">
      <c r="A220" s="43"/>
      <c r="B220" s="42" t="s">
        <v>369</v>
      </c>
      <c r="C220" s="82"/>
      <c r="D220" s="69"/>
      <c r="E220" s="62" t="e">
        <f t="shared" ref="E220:E265" si="36">D220/C220*100</f>
        <v>#DIV/0!</v>
      </c>
    </row>
    <row r="221" spans="1:5" s="13" customFormat="1" ht="156.75" hidden="1" customHeight="1" x14ac:dyDescent="0.25">
      <c r="A221" s="43"/>
      <c r="B221" s="42" t="s">
        <v>322</v>
      </c>
      <c r="C221" s="82"/>
      <c r="D221" s="69"/>
      <c r="E221" s="62" t="e">
        <f t="shared" si="36"/>
        <v>#DIV/0!</v>
      </c>
    </row>
    <row r="222" spans="1:5" s="13" customFormat="1" ht="39.75" hidden="1" customHeight="1" x14ac:dyDescent="0.25">
      <c r="A222" s="43"/>
      <c r="B222" s="42" t="s">
        <v>370</v>
      </c>
      <c r="C222" s="82"/>
      <c r="D222" s="69"/>
      <c r="E222" s="62" t="e">
        <f t="shared" si="36"/>
        <v>#DIV/0!</v>
      </c>
    </row>
    <row r="223" spans="1:5" s="13" customFormat="1" ht="52.5" hidden="1" customHeight="1" x14ac:dyDescent="0.25">
      <c r="A223" s="43"/>
      <c r="B223" s="42" t="s">
        <v>371</v>
      </c>
      <c r="C223" s="82"/>
      <c r="D223" s="69"/>
      <c r="E223" s="62" t="e">
        <f t="shared" si="36"/>
        <v>#DIV/0!</v>
      </c>
    </row>
    <row r="224" spans="1:5" s="13" customFormat="1" ht="52.5" hidden="1" customHeight="1" x14ac:dyDescent="0.25">
      <c r="A224" s="43"/>
      <c r="B224" s="42" t="s">
        <v>372</v>
      </c>
      <c r="C224" s="82"/>
      <c r="D224" s="69"/>
      <c r="E224" s="62" t="e">
        <f t="shared" si="36"/>
        <v>#DIV/0!</v>
      </c>
    </row>
    <row r="225" spans="1:5" s="13" customFormat="1" ht="28.5" hidden="1" customHeight="1" x14ac:dyDescent="0.25">
      <c r="A225" s="43"/>
      <c r="B225" s="42" t="s">
        <v>373</v>
      </c>
      <c r="C225" s="82"/>
      <c r="D225" s="69"/>
      <c r="E225" s="62" t="e">
        <f t="shared" si="36"/>
        <v>#DIV/0!</v>
      </c>
    </row>
    <row r="226" spans="1:5" s="13" customFormat="1" ht="28.5" hidden="1" customHeight="1" x14ac:dyDescent="0.25">
      <c r="A226" s="43"/>
      <c r="B226" s="42" t="s">
        <v>374</v>
      </c>
      <c r="C226" s="82"/>
      <c r="D226" s="69"/>
      <c r="E226" s="62" t="e">
        <f t="shared" si="36"/>
        <v>#DIV/0!</v>
      </c>
    </row>
    <row r="227" spans="1:5" s="13" customFormat="1" ht="52.5" customHeight="1" x14ac:dyDescent="0.25">
      <c r="A227" s="48"/>
      <c r="B227" s="42" t="s">
        <v>375</v>
      </c>
      <c r="C227" s="82">
        <v>5770.39</v>
      </c>
      <c r="D227" s="69">
        <v>5736.5373900000004</v>
      </c>
      <c r="E227" s="62">
        <f t="shared" si="36"/>
        <v>99.413339306355368</v>
      </c>
    </row>
    <row r="228" spans="1:5" s="13" customFormat="1" ht="83.25" hidden="1" customHeight="1" x14ac:dyDescent="0.25">
      <c r="A228" s="48"/>
      <c r="B228" s="42" t="s">
        <v>376</v>
      </c>
      <c r="C228" s="82"/>
      <c r="D228" s="69"/>
      <c r="E228" s="62" t="e">
        <f t="shared" si="36"/>
        <v>#DIV/0!</v>
      </c>
    </row>
    <row r="229" spans="1:5" s="13" customFormat="1" ht="81.75" hidden="1" customHeight="1" x14ac:dyDescent="0.25">
      <c r="A229" s="48"/>
      <c r="B229" s="42" t="s">
        <v>377</v>
      </c>
      <c r="C229" s="82"/>
      <c r="D229" s="69"/>
      <c r="E229" s="62" t="e">
        <f t="shared" si="36"/>
        <v>#DIV/0!</v>
      </c>
    </row>
    <row r="230" spans="1:5" s="13" customFormat="1" ht="52.5" hidden="1" customHeight="1" x14ac:dyDescent="0.25">
      <c r="A230" s="43"/>
      <c r="B230" s="42" t="s">
        <v>378</v>
      </c>
      <c r="C230" s="82"/>
      <c r="D230" s="69"/>
      <c r="E230" s="62" t="e">
        <f t="shared" si="36"/>
        <v>#DIV/0!</v>
      </c>
    </row>
    <row r="231" spans="1:5" s="13" customFormat="1" ht="35.25" hidden="1" customHeight="1" x14ac:dyDescent="0.25">
      <c r="A231" s="43"/>
      <c r="B231" s="42" t="s">
        <v>398</v>
      </c>
      <c r="C231" s="82"/>
      <c r="D231" s="82"/>
      <c r="E231" s="62" t="e">
        <f t="shared" si="36"/>
        <v>#DIV/0!</v>
      </c>
    </row>
    <row r="232" spans="1:5" s="13" customFormat="1" ht="33" customHeight="1" x14ac:dyDescent="0.25">
      <c r="A232" s="43"/>
      <c r="B232" s="42" t="s">
        <v>399</v>
      </c>
      <c r="C232" s="82">
        <v>7409.31</v>
      </c>
      <c r="D232" s="82">
        <v>7409.3077199999998</v>
      </c>
      <c r="E232" s="62">
        <f t="shared" si="36"/>
        <v>99.999969227903804</v>
      </c>
    </row>
    <row r="233" spans="1:5" s="76" customFormat="1" ht="48" customHeight="1" x14ac:dyDescent="0.25">
      <c r="A233" s="43"/>
      <c r="B233" s="38" t="s">
        <v>438</v>
      </c>
      <c r="C233" s="82">
        <v>15691.95</v>
      </c>
      <c r="D233" s="82">
        <v>74280.689429999999</v>
      </c>
      <c r="E233" s="62">
        <f t="shared" si="36"/>
        <v>473.36812461166392</v>
      </c>
    </row>
    <row r="234" spans="1:5" s="76" customFormat="1" ht="33" customHeight="1" x14ac:dyDescent="0.25">
      <c r="A234" s="43"/>
      <c r="B234" s="38" t="s">
        <v>439</v>
      </c>
      <c r="C234" s="82">
        <v>187347.72</v>
      </c>
      <c r="D234" s="82">
        <v>89562.063460000005</v>
      </c>
      <c r="E234" s="62">
        <f t="shared" si="36"/>
        <v>47.805259364779033</v>
      </c>
    </row>
    <row r="235" spans="1:5" s="76" customFormat="1" ht="33" customHeight="1" x14ac:dyDescent="0.25">
      <c r="A235" s="43"/>
      <c r="B235" s="38" t="s">
        <v>440</v>
      </c>
      <c r="C235" s="82">
        <v>18344.46</v>
      </c>
      <c r="D235" s="82">
        <v>7513.62</v>
      </c>
      <c r="E235" s="62">
        <f t="shared" si="36"/>
        <v>40.958523717787273</v>
      </c>
    </row>
    <row r="236" spans="1:5" s="76" customFormat="1" ht="33" customHeight="1" x14ac:dyDescent="0.25">
      <c r="A236" s="43"/>
      <c r="B236" s="38" t="s">
        <v>441</v>
      </c>
      <c r="C236" s="82">
        <v>1023.28</v>
      </c>
      <c r="D236" s="82">
        <v>11633.9061</v>
      </c>
      <c r="E236" s="62">
        <f t="shared" si="36"/>
        <v>1136.9230415917443</v>
      </c>
    </row>
    <row r="237" spans="1:5" s="13" customFormat="1" ht="36" hidden="1" customHeight="1" x14ac:dyDescent="0.25">
      <c r="A237" s="24"/>
      <c r="B237" s="35"/>
      <c r="C237" s="82"/>
      <c r="D237" s="69"/>
      <c r="E237" s="62" t="e">
        <f t="shared" si="36"/>
        <v>#DIV/0!</v>
      </c>
    </row>
    <row r="238" spans="1:5" s="7" customFormat="1" ht="33.75" customHeight="1" x14ac:dyDescent="0.25">
      <c r="A238" s="4" t="s">
        <v>30</v>
      </c>
      <c r="B238" s="8" t="s">
        <v>29</v>
      </c>
      <c r="C238" s="6">
        <f t="shared" ref="C238:D238" si="37">C239+C252+C255+C256+C257+C258+C259+C260+C261+C262</f>
        <v>2189730.6030000001</v>
      </c>
      <c r="D238" s="6">
        <f t="shared" si="37"/>
        <v>2256890.6748099998</v>
      </c>
      <c r="E238" s="56">
        <f t="shared" si="36"/>
        <v>103.06704723028433</v>
      </c>
    </row>
    <row r="239" spans="1:5" ht="33.75" customHeight="1" x14ac:dyDescent="0.25">
      <c r="A239" s="9" t="s">
        <v>28</v>
      </c>
      <c r="B239" s="31" t="s">
        <v>27</v>
      </c>
      <c r="C239" s="80">
        <f>SUM(C240:C251)</f>
        <v>45765.7</v>
      </c>
      <c r="D239" s="66">
        <f>SUM(D240:D251)</f>
        <v>42458.108049999995</v>
      </c>
      <c r="E239" s="58">
        <f t="shared" si="36"/>
        <v>92.772770983509474</v>
      </c>
    </row>
    <row r="240" spans="1:5" s="13" customFormat="1" ht="48" customHeight="1" x14ac:dyDescent="0.25">
      <c r="A240" s="11"/>
      <c r="B240" s="38" t="s">
        <v>253</v>
      </c>
      <c r="C240" s="81">
        <v>5510</v>
      </c>
      <c r="D240" s="33">
        <v>3462</v>
      </c>
      <c r="E240" s="59">
        <f t="shared" si="36"/>
        <v>62.831215970961885</v>
      </c>
    </row>
    <row r="241" spans="1:5" s="13" customFormat="1" ht="63.75" customHeight="1" x14ac:dyDescent="0.25">
      <c r="A241" s="11"/>
      <c r="B241" s="38" t="s">
        <v>230</v>
      </c>
      <c r="C241" s="81">
        <v>7935</v>
      </c>
      <c r="D241" s="33">
        <v>7935</v>
      </c>
      <c r="E241" s="79">
        <f t="shared" si="36"/>
        <v>100</v>
      </c>
    </row>
    <row r="242" spans="1:5" s="13" customFormat="1" ht="68.25" hidden="1" customHeight="1" x14ac:dyDescent="0.25">
      <c r="A242" s="29"/>
      <c r="B242" s="38" t="s">
        <v>310</v>
      </c>
      <c r="C242" s="30">
        <v>0</v>
      </c>
      <c r="D242" s="30"/>
      <c r="E242" s="79" t="e">
        <f t="shared" si="36"/>
        <v>#DIV/0!</v>
      </c>
    </row>
    <row r="243" spans="1:5" s="13" customFormat="1" ht="49.5" customHeight="1" x14ac:dyDescent="0.25">
      <c r="A243" s="11"/>
      <c r="B243" s="38" t="s">
        <v>301</v>
      </c>
      <c r="C243" s="30">
        <v>5</v>
      </c>
      <c r="D243" s="30">
        <v>7.7870499999999998</v>
      </c>
      <c r="E243" s="79">
        <f t="shared" si="36"/>
        <v>155.74099999999999</v>
      </c>
    </row>
    <row r="244" spans="1:5" s="76" customFormat="1" ht="66.75" customHeight="1" x14ac:dyDescent="0.25">
      <c r="A244" s="11"/>
      <c r="B244" s="38" t="s">
        <v>427</v>
      </c>
      <c r="C244" s="81">
        <v>27566</v>
      </c>
      <c r="D244" s="81">
        <v>27566</v>
      </c>
      <c r="E244" s="79">
        <f t="shared" si="36"/>
        <v>100</v>
      </c>
    </row>
    <row r="245" spans="1:5" s="13" customFormat="1" ht="51" customHeight="1" x14ac:dyDescent="0.25">
      <c r="A245" s="11"/>
      <c r="B245" s="38" t="s">
        <v>26</v>
      </c>
      <c r="C245" s="81">
        <v>1284</v>
      </c>
      <c r="D245" s="33">
        <v>1284</v>
      </c>
      <c r="E245" s="79">
        <f t="shared" si="36"/>
        <v>100</v>
      </c>
    </row>
    <row r="246" spans="1:5" s="13" customFormat="1" ht="186" hidden="1" customHeight="1" x14ac:dyDescent="0.25">
      <c r="A246" s="11"/>
      <c r="B246" s="38" t="s">
        <v>25</v>
      </c>
      <c r="C246" s="81"/>
      <c r="D246" s="33"/>
      <c r="E246" s="79" t="e">
        <f t="shared" si="36"/>
        <v>#DIV/0!</v>
      </c>
    </row>
    <row r="247" spans="1:5" s="13" customFormat="1" ht="64.5" hidden="1" customHeight="1" x14ac:dyDescent="0.25">
      <c r="A247" s="11"/>
      <c r="B247" s="38" t="s">
        <v>303</v>
      </c>
      <c r="C247" s="81"/>
      <c r="D247" s="33"/>
      <c r="E247" s="79" t="e">
        <f t="shared" si="36"/>
        <v>#DIV/0!</v>
      </c>
    </row>
    <row r="248" spans="1:5" s="13" customFormat="1" ht="48.75" hidden="1" customHeight="1" x14ac:dyDescent="0.25">
      <c r="A248" s="11"/>
      <c r="B248" s="38" t="s">
        <v>304</v>
      </c>
      <c r="C248" s="81"/>
      <c r="D248" s="33"/>
      <c r="E248" s="79" t="e">
        <f t="shared" si="36"/>
        <v>#DIV/0!</v>
      </c>
    </row>
    <row r="249" spans="1:5" s="13" customFormat="1" ht="67.5" customHeight="1" x14ac:dyDescent="0.25">
      <c r="A249" s="11"/>
      <c r="B249" s="38" t="s">
        <v>231</v>
      </c>
      <c r="C249" s="81">
        <v>2227</v>
      </c>
      <c r="D249" s="33">
        <v>539.00099999999998</v>
      </c>
      <c r="E249" s="79">
        <f t="shared" si="36"/>
        <v>24.203008531656938</v>
      </c>
    </row>
    <row r="250" spans="1:5" s="13" customFormat="1" ht="64.5" customHeight="1" x14ac:dyDescent="0.25">
      <c r="A250" s="11"/>
      <c r="B250" s="38" t="s">
        <v>272</v>
      </c>
      <c r="C250" s="81">
        <v>714</v>
      </c>
      <c r="D250" s="33">
        <v>0</v>
      </c>
      <c r="E250" s="79">
        <f t="shared" si="36"/>
        <v>0</v>
      </c>
    </row>
    <row r="251" spans="1:5" s="13" customFormat="1" ht="94.5" customHeight="1" x14ac:dyDescent="0.25">
      <c r="A251" s="11"/>
      <c r="B251" s="38" t="s">
        <v>302</v>
      </c>
      <c r="C251" s="81">
        <v>524.70000000000005</v>
      </c>
      <c r="D251" s="33">
        <v>1664.32</v>
      </c>
      <c r="E251" s="79">
        <f t="shared" si="36"/>
        <v>317.19458738326659</v>
      </c>
    </row>
    <row r="252" spans="1:5" ht="66.75" customHeight="1" x14ac:dyDescent="0.25">
      <c r="A252" s="9" t="s">
        <v>24</v>
      </c>
      <c r="B252" s="21" t="s">
        <v>22</v>
      </c>
      <c r="C252" s="80">
        <f t="shared" ref="C252:D252" si="38">SUM(C253:C254)</f>
        <v>34405</v>
      </c>
      <c r="D252" s="107">
        <f t="shared" si="38"/>
        <v>30165</v>
      </c>
      <c r="E252" s="58">
        <f t="shared" si="36"/>
        <v>87.676209853219007</v>
      </c>
    </row>
    <row r="253" spans="1:5" s="13" customFormat="1" ht="62.25" customHeight="1" x14ac:dyDescent="0.25">
      <c r="A253" s="11" t="s">
        <v>23</v>
      </c>
      <c r="B253" s="36" t="s">
        <v>243</v>
      </c>
      <c r="C253" s="81">
        <v>32387</v>
      </c>
      <c r="D253" s="33">
        <v>28424</v>
      </c>
      <c r="E253" s="59">
        <f t="shared" si="36"/>
        <v>87.763608855404954</v>
      </c>
    </row>
    <row r="254" spans="1:5" s="13" customFormat="1" ht="76.5" customHeight="1" x14ac:dyDescent="0.25">
      <c r="A254" s="11" t="s">
        <v>21</v>
      </c>
      <c r="B254" s="36" t="s">
        <v>244</v>
      </c>
      <c r="C254" s="81">
        <v>2018</v>
      </c>
      <c r="D254" s="33">
        <v>1741</v>
      </c>
      <c r="E254" s="59">
        <f t="shared" si="36"/>
        <v>86.273538156590675</v>
      </c>
    </row>
    <row r="255" spans="1:5" ht="65.25" customHeight="1" x14ac:dyDescent="0.25">
      <c r="A255" s="9" t="s">
        <v>20</v>
      </c>
      <c r="B255" s="21" t="s">
        <v>19</v>
      </c>
      <c r="C255" s="68">
        <v>73657</v>
      </c>
      <c r="D255" s="68">
        <v>67792.89</v>
      </c>
      <c r="E255" s="61">
        <f t="shared" si="36"/>
        <v>92.038624977938284</v>
      </c>
    </row>
    <row r="256" spans="1:5" ht="61.5" customHeight="1" x14ac:dyDescent="0.25">
      <c r="A256" s="9" t="s">
        <v>18</v>
      </c>
      <c r="B256" s="21" t="s">
        <v>17</v>
      </c>
      <c r="C256" s="68">
        <v>0.10299999999999999</v>
      </c>
      <c r="D256" s="68">
        <v>0</v>
      </c>
      <c r="E256" s="61">
        <f t="shared" si="36"/>
        <v>0</v>
      </c>
    </row>
    <row r="257" spans="1:5" ht="99.75" hidden="1" customHeight="1" x14ac:dyDescent="0.25">
      <c r="A257" s="9" t="s">
        <v>383</v>
      </c>
      <c r="B257" s="21" t="s">
        <v>381</v>
      </c>
      <c r="C257" s="68">
        <v>0</v>
      </c>
      <c r="D257" s="68">
        <v>0</v>
      </c>
      <c r="E257" s="61" t="e">
        <f t="shared" si="36"/>
        <v>#DIV/0!</v>
      </c>
    </row>
    <row r="258" spans="1:5" ht="66.75" hidden="1" customHeight="1" x14ac:dyDescent="0.25">
      <c r="A258" s="9" t="s">
        <v>306</v>
      </c>
      <c r="B258" s="21" t="s">
        <v>305</v>
      </c>
      <c r="C258" s="68"/>
      <c r="D258" s="68"/>
      <c r="E258" s="61" t="e">
        <f t="shared" si="36"/>
        <v>#DIV/0!</v>
      </c>
    </row>
    <row r="259" spans="1:5" ht="66.75" hidden="1" customHeight="1" x14ac:dyDescent="0.25">
      <c r="A259" s="9" t="s">
        <v>384</v>
      </c>
      <c r="B259" s="21" t="s">
        <v>382</v>
      </c>
      <c r="C259" s="68"/>
      <c r="D259" s="68"/>
      <c r="E259" s="61" t="e">
        <f t="shared" si="36"/>
        <v>#DIV/0!</v>
      </c>
    </row>
    <row r="260" spans="1:5" ht="62.25" customHeight="1" x14ac:dyDescent="0.25">
      <c r="A260" s="41" t="s">
        <v>325</v>
      </c>
      <c r="B260" s="21" t="s">
        <v>326</v>
      </c>
      <c r="C260" s="68">
        <v>4606.8</v>
      </c>
      <c r="D260" s="68">
        <v>5165.2</v>
      </c>
      <c r="E260" s="61">
        <f t="shared" si="36"/>
        <v>112.12121212121211</v>
      </c>
    </row>
    <row r="261" spans="1:5" ht="55.5" customHeight="1" x14ac:dyDescent="0.25">
      <c r="A261" s="9" t="s">
        <v>16</v>
      </c>
      <c r="B261" s="21" t="s">
        <v>15</v>
      </c>
      <c r="C261" s="68">
        <v>45700</v>
      </c>
      <c r="D261" s="68">
        <v>84031</v>
      </c>
      <c r="E261" s="61">
        <f t="shared" si="36"/>
        <v>183.87527352297593</v>
      </c>
    </row>
    <row r="262" spans="1:5" ht="32.25" customHeight="1" x14ac:dyDescent="0.25">
      <c r="A262" s="9" t="s">
        <v>14</v>
      </c>
      <c r="B262" s="21" t="s">
        <v>13</v>
      </c>
      <c r="C262" s="68">
        <f t="shared" ref="C262:D262" si="39">SUM(C263:C264)</f>
        <v>1985596</v>
      </c>
      <c r="D262" s="68">
        <f t="shared" si="39"/>
        <v>2027278.47676</v>
      </c>
      <c r="E262" s="61">
        <f t="shared" si="36"/>
        <v>102.09924258308337</v>
      </c>
    </row>
    <row r="263" spans="1:5" s="26" customFormat="1" ht="184.5" customHeight="1" x14ac:dyDescent="0.25">
      <c r="A263" s="11"/>
      <c r="B263" s="37" t="s">
        <v>400</v>
      </c>
      <c r="C263" s="82">
        <v>1976670</v>
      </c>
      <c r="D263" s="69">
        <v>2017215.47676</v>
      </c>
      <c r="E263" s="62">
        <f t="shared" si="36"/>
        <v>102.05120109881771</v>
      </c>
    </row>
    <row r="264" spans="1:5" s="26" customFormat="1" ht="217.5" customHeight="1" x14ac:dyDescent="0.25">
      <c r="A264" s="11"/>
      <c r="B264" s="37" t="s">
        <v>401</v>
      </c>
      <c r="C264" s="82">
        <v>8926</v>
      </c>
      <c r="D264" s="69">
        <v>10063</v>
      </c>
      <c r="E264" s="62">
        <f t="shared" si="36"/>
        <v>112.73806856374635</v>
      </c>
    </row>
    <row r="265" spans="1:5" s="7" customFormat="1" ht="30" customHeight="1" x14ac:dyDescent="0.25">
      <c r="A265" s="4" t="s">
        <v>12</v>
      </c>
      <c r="B265" s="8" t="s">
        <v>11</v>
      </c>
      <c r="C265" s="6">
        <f>C267+C268+C271</f>
        <v>619162.74</v>
      </c>
      <c r="D265" s="6">
        <f>D266+D267+D268+D271</f>
        <v>292670.39943999995</v>
      </c>
      <c r="E265" s="56">
        <f t="shared" si="36"/>
        <v>47.268735751120936</v>
      </c>
    </row>
    <row r="266" spans="1:5" s="7" customFormat="1" ht="141" customHeight="1" x14ac:dyDescent="0.25">
      <c r="A266" s="9" t="s">
        <v>460</v>
      </c>
      <c r="B266" s="37" t="s">
        <v>461</v>
      </c>
      <c r="C266" s="107">
        <v>0</v>
      </c>
      <c r="D266" s="107">
        <v>468.72</v>
      </c>
      <c r="E266" s="105" t="s">
        <v>464</v>
      </c>
    </row>
    <row r="267" spans="1:5" ht="81.75" hidden="1" customHeight="1" x14ac:dyDescent="0.25">
      <c r="A267" s="9" t="s">
        <v>386</v>
      </c>
      <c r="B267" s="21" t="s">
        <v>385</v>
      </c>
      <c r="C267" s="80"/>
      <c r="D267" s="66"/>
      <c r="E267" s="58" t="e">
        <f t="shared" ref="E267:E278" si="40">D267/C267*100</f>
        <v>#DIV/0!</v>
      </c>
    </row>
    <row r="268" spans="1:5" ht="39.75" customHeight="1" x14ac:dyDescent="0.25">
      <c r="A268" s="9" t="s">
        <v>265</v>
      </c>
      <c r="B268" s="21" t="s">
        <v>266</v>
      </c>
      <c r="C268" s="80">
        <f>SUM(C269:C270)</f>
        <v>800</v>
      </c>
      <c r="D268" s="66">
        <f>SUM(D269:D270)</f>
        <v>800</v>
      </c>
      <c r="E268" s="58">
        <f t="shared" si="40"/>
        <v>100</v>
      </c>
    </row>
    <row r="269" spans="1:5" s="13" customFormat="1" ht="39.75" customHeight="1" x14ac:dyDescent="0.25">
      <c r="A269" s="11"/>
      <c r="B269" s="38" t="s">
        <v>335</v>
      </c>
      <c r="C269" s="81">
        <v>266.66667000000001</v>
      </c>
      <c r="D269" s="33">
        <v>266.66667000000001</v>
      </c>
      <c r="E269" s="59">
        <f t="shared" si="40"/>
        <v>100</v>
      </c>
    </row>
    <row r="270" spans="1:5" s="13" customFormat="1" ht="39.75" customHeight="1" x14ac:dyDescent="0.25">
      <c r="A270" s="11"/>
      <c r="B270" s="38" t="s">
        <v>336</v>
      </c>
      <c r="C270" s="81">
        <v>533.33333000000005</v>
      </c>
      <c r="D270" s="33">
        <v>533.33333000000005</v>
      </c>
      <c r="E270" s="59">
        <f t="shared" si="40"/>
        <v>100</v>
      </c>
    </row>
    <row r="271" spans="1:5" ht="33.75" customHeight="1" x14ac:dyDescent="0.25">
      <c r="A271" s="9" t="s">
        <v>10</v>
      </c>
      <c r="B271" s="21" t="s">
        <v>9</v>
      </c>
      <c r="C271" s="80">
        <f>SUM(C272:C289)</f>
        <v>618362.74</v>
      </c>
      <c r="D271" s="66">
        <f>SUM(D272:D289)</f>
        <v>291401.67943999998</v>
      </c>
      <c r="E271" s="58">
        <f t="shared" si="40"/>
        <v>47.124715088751948</v>
      </c>
    </row>
    <row r="272" spans="1:5" s="13" customFormat="1" ht="49.5" customHeight="1" x14ac:dyDescent="0.25">
      <c r="A272" s="11"/>
      <c r="B272" s="38" t="s">
        <v>309</v>
      </c>
      <c r="C272" s="81">
        <v>1000</v>
      </c>
      <c r="D272" s="33">
        <v>1000</v>
      </c>
      <c r="E272" s="59">
        <f t="shared" si="40"/>
        <v>100</v>
      </c>
    </row>
    <row r="273" spans="1:5" s="13" customFormat="1" ht="39" hidden="1" customHeight="1" x14ac:dyDescent="0.25">
      <c r="A273" s="11"/>
      <c r="B273" s="38" t="s">
        <v>245</v>
      </c>
      <c r="C273" s="81"/>
      <c r="D273" s="33"/>
      <c r="E273" s="79" t="e">
        <f t="shared" si="40"/>
        <v>#DIV/0!</v>
      </c>
    </row>
    <row r="274" spans="1:5" s="13" customFormat="1" ht="64.5" customHeight="1" x14ac:dyDescent="0.25">
      <c r="A274" s="11"/>
      <c r="B274" s="38" t="s">
        <v>252</v>
      </c>
      <c r="C274" s="81">
        <v>369795</v>
      </c>
      <c r="D274" s="33">
        <v>25541.568800000001</v>
      </c>
      <c r="E274" s="79">
        <f t="shared" si="40"/>
        <v>6.9069535283062242</v>
      </c>
    </row>
    <row r="275" spans="1:5" s="13" customFormat="1" ht="81.75" customHeight="1" x14ac:dyDescent="0.25">
      <c r="A275" s="11"/>
      <c r="B275" s="38" t="s">
        <v>337</v>
      </c>
      <c r="C275" s="81">
        <v>4835</v>
      </c>
      <c r="D275" s="81">
        <v>4835</v>
      </c>
      <c r="E275" s="79">
        <f t="shared" si="40"/>
        <v>100</v>
      </c>
    </row>
    <row r="276" spans="1:5" s="76" customFormat="1" ht="49.5" customHeight="1" x14ac:dyDescent="0.25">
      <c r="A276" s="11"/>
      <c r="B276" s="38" t="s">
        <v>425</v>
      </c>
      <c r="C276" s="81">
        <v>1270.75</v>
      </c>
      <c r="D276" s="81">
        <v>1270.75</v>
      </c>
      <c r="E276" s="79">
        <f t="shared" si="40"/>
        <v>100</v>
      </c>
    </row>
    <row r="277" spans="1:5" s="76" customFormat="1" ht="64.5" customHeight="1" x14ac:dyDescent="0.25">
      <c r="A277" s="11"/>
      <c r="B277" s="38" t="s">
        <v>442</v>
      </c>
      <c r="C277" s="81">
        <v>9766.3799999999992</v>
      </c>
      <c r="D277" s="81">
        <v>0</v>
      </c>
      <c r="E277" s="79">
        <f t="shared" si="40"/>
        <v>0</v>
      </c>
    </row>
    <row r="278" spans="1:5" s="76" customFormat="1" ht="37.5" customHeight="1" x14ac:dyDescent="0.25">
      <c r="A278" s="11"/>
      <c r="B278" s="38" t="s">
        <v>426</v>
      </c>
      <c r="C278" s="81">
        <v>231695.61</v>
      </c>
      <c r="D278" s="81">
        <v>218221.36064</v>
      </c>
      <c r="E278" s="79">
        <f t="shared" si="40"/>
        <v>94.184503815156447</v>
      </c>
    </row>
    <row r="279" spans="1:5" s="13" customFormat="1" ht="37.5" customHeight="1" x14ac:dyDescent="0.25">
      <c r="A279" s="11"/>
      <c r="B279" s="38" t="s">
        <v>387</v>
      </c>
      <c r="C279" s="81">
        <v>0</v>
      </c>
      <c r="D279" s="33">
        <v>27474</v>
      </c>
      <c r="E279" s="79" t="s">
        <v>464</v>
      </c>
    </row>
    <row r="280" spans="1:5" s="100" customFormat="1" ht="50.25" customHeight="1" x14ac:dyDescent="0.25">
      <c r="A280" s="112"/>
      <c r="B280" s="38" t="s">
        <v>470</v>
      </c>
      <c r="C280" s="111">
        <v>0</v>
      </c>
      <c r="D280" s="111">
        <v>3929</v>
      </c>
      <c r="E280" s="110" t="s">
        <v>464</v>
      </c>
    </row>
    <row r="281" spans="1:5" s="100" customFormat="1" ht="81.75" customHeight="1" x14ac:dyDescent="0.25">
      <c r="A281" s="112"/>
      <c r="B281" s="38" t="s">
        <v>471</v>
      </c>
      <c r="C281" s="111">
        <v>0</v>
      </c>
      <c r="D281" s="111">
        <v>9130</v>
      </c>
      <c r="E281" s="110" t="s">
        <v>464</v>
      </c>
    </row>
    <row r="282" spans="1:5" s="13" customFormat="1" ht="49.5" hidden="1" customHeight="1" x14ac:dyDescent="0.25">
      <c r="A282" s="11"/>
      <c r="B282" s="38" t="s">
        <v>388</v>
      </c>
      <c r="C282" s="81"/>
      <c r="D282" s="33"/>
      <c r="E282" s="79" t="e">
        <f>D282/C282*100</f>
        <v>#DIV/0!</v>
      </c>
    </row>
    <row r="283" spans="1:5" s="96" customFormat="1" ht="49.5" hidden="1" customHeight="1" x14ac:dyDescent="0.25">
      <c r="A283" s="11"/>
      <c r="B283" s="99" t="s">
        <v>388</v>
      </c>
      <c r="C283" s="98"/>
      <c r="D283" s="98"/>
      <c r="E283" s="97"/>
    </row>
    <row r="284" spans="1:5" s="100" customFormat="1" ht="59.25" hidden="1" customHeight="1" x14ac:dyDescent="0.25">
      <c r="A284" s="11"/>
      <c r="B284" s="103" t="s">
        <v>455</v>
      </c>
      <c r="C284" s="102"/>
      <c r="D284" s="102"/>
      <c r="E284" s="101"/>
    </row>
    <row r="285" spans="1:5" s="13" customFormat="1" ht="37.5" hidden="1" customHeight="1" x14ac:dyDescent="0.25">
      <c r="A285" s="11"/>
      <c r="B285" s="38" t="s">
        <v>389</v>
      </c>
      <c r="C285" s="81"/>
      <c r="D285" s="33"/>
      <c r="E285" s="79" t="e">
        <f>D285/C285*100</f>
        <v>#DIV/0!</v>
      </c>
    </row>
    <row r="286" spans="1:5" s="13" customFormat="1" ht="90" hidden="1" customHeight="1" x14ac:dyDescent="0.25">
      <c r="A286" s="11"/>
      <c r="B286" s="38" t="s">
        <v>390</v>
      </c>
      <c r="C286" s="81"/>
      <c r="D286" s="33"/>
      <c r="E286" s="79" t="e">
        <f>D286/C286*100</f>
        <v>#DIV/0!</v>
      </c>
    </row>
    <row r="287" spans="1:5" s="13" customFormat="1" ht="67.5" hidden="1" customHeight="1" x14ac:dyDescent="0.25">
      <c r="A287" s="11"/>
      <c r="B287" s="38" t="s">
        <v>391</v>
      </c>
      <c r="C287" s="81"/>
      <c r="D287" s="33"/>
      <c r="E287" s="79" t="e">
        <f>D287/C287*100</f>
        <v>#DIV/0!</v>
      </c>
    </row>
    <row r="288" spans="1:5" s="13" customFormat="1" ht="63" hidden="1" customHeight="1" x14ac:dyDescent="0.25">
      <c r="A288" s="11"/>
      <c r="B288" s="38" t="s">
        <v>392</v>
      </c>
      <c r="C288" s="81"/>
      <c r="D288" s="33"/>
      <c r="E288" s="79" t="e">
        <f>D288/C288*100</f>
        <v>#DIV/0!</v>
      </c>
    </row>
    <row r="289" spans="1:5" s="13" customFormat="1" ht="55.5" hidden="1" customHeight="1" x14ac:dyDescent="0.25">
      <c r="A289" s="11"/>
      <c r="B289" s="38" t="s">
        <v>393</v>
      </c>
      <c r="C289" s="81"/>
      <c r="D289" s="33"/>
      <c r="E289" s="79" t="e">
        <f>D289/C289*100</f>
        <v>#DIV/0!</v>
      </c>
    </row>
    <row r="290" spans="1:5" s="7" customFormat="1" ht="37.5" customHeight="1" x14ac:dyDescent="0.25">
      <c r="A290" s="27" t="s">
        <v>267</v>
      </c>
      <c r="B290" s="28" t="s">
        <v>268</v>
      </c>
      <c r="C290" s="6">
        <v>0</v>
      </c>
      <c r="D290" s="6">
        <v>0</v>
      </c>
      <c r="E290" s="77" t="s">
        <v>464</v>
      </c>
    </row>
    <row r="291" spans="1:5" s="7" customFormat="1" ht="37.5" hidden="1" customHeight="1" x14ac:dyDescent="0.25">
      <c r="A291" s="27" t="s">
        <v>8</v>
      </c>
      <c r="B291" s="28" t="s">
        <v>7</v>
      </c>
      <c r="C291" s="6"/>
      <c r="D291" s="6"/>
      <c r="E291" s="79" t="e">
        <f>D291/C291*100</f>
        <v>#DIV/0!</v>
      </c>
    </row>
    <row r="292" spans="1:5" s="7" customFormat="1" ht="37.5" hidden="1" customHeight="1" x14ac:dyDescent="0.25">
      <c r="A292" s="27" t="s">
        <v>6</v>
      </c>
      <c r="B292" s="28" t="s">
        <v>5</v>
      </c>
      <c r="C292" s="6"/>
      <c r="D292" s="6"/>
      <c r="E292" s="79" t="e">
        <f>D292/C292*100</f>
        <v>#DIV/0!</v>
      </c>
    </row>
    <row r="293" spans="1:5" s="7" customFormat="1" ht="96" hidden="1" customHeight="1" x14ac:dyDescent="0.25">
      <c r="A293" s="70" t="s">
        <v>413</v>
      </c>
      <c r="B293" s="71" t="s">
        <v>414</v>
      </c>
      <c r="C293" s="6">
        <f t="shared" ref="C293" si="41">C294</f>
        <v>0</v>
      </c>
      <c r="D293" s="6"/>
      <c r="E293" s="79" t="e">
        <f>D293/C293*100</f>
        <v>#DIV/0!</v>
      </c>
    </row>
    <row r="294" spans="1:5" ht="81" hidden="1" customHeight="1" x14ac:dyDescent="0.25">
      <c r="A294" s="72" t="s">
        <v>415</v>
      </c>
      <c r="B294" s="73" t="s">
        <v>416</v>
      </c>
      <c r="C294" s="80"/>
      <c r="D294" s="66"/>
      <c r="E294" s="79" t="e">
        <f>D294/C294*100</f>
        <v>#DIV/0!</v>
      </c>
    </row>
    <row r="295" spans="1:5" s="7" customFormat="1" ht="70.5" customHeight="1" x14ac:dyDescent="0.25">
      <c r="A295" s="4" t="s">
        <v>4</v>
      </c>
      <c r="B295" s="8" t="s">
        <v>3</v>
      </c>
      <c r="C295" s="6">
        <f>SUM(C296:C298)</f>
        <v>0</v>
      </c>
      <c r="D295" s="6">
        <f>SUM(D296:D298)</f>
        <v>8116.7477500000005</v>
      </c>
      <c r="E295" s="77" t="s">
        <v>464</v>
      </c>
    </row>
    <row r="296" spans="1:5" ht="32.25" hidden="1" customHeight="1" x14ac:dyDescent="0.25">
      <c r="A296" s="45" t="s">
        <v>394</v>
      </c>
      <c r="B296" s="21" t="s">
        <v>239</v>
      </c>
      <c r="C296" s="80"/>
      <c r="D296" s="66">
        <v>7979.3929200000002</v>
      </c>
      <c r="E296" s="79" t="e">
        <f>D296/C296*100</f>
        <v>#DIV/0!</v>
      </c>
    </row>
    <row r="297" spans="1:5" ht="32.25" hidden="1" customHeight="1" x14ac:dyDescent="0.25">
      <c r="A297" s="45" t="s">
        <v>395</v>
      </c>
      <c r="B297" s="21" t="s">
        <v>240</v>
      </c>
      <c r="C297" s="80"/>
      <c r="D297" s="66">
        <v>137.35482999999999</v>
      </c>
      <c r="E297" s="79" t="e">
        <f>D297/C297*100</f>
        <v>#DIV/0!</v>
      </c>
    </row>
    <row r="298" spans="1:5" ht="32.25" hidden="1" customHeight="1" x14ac:dyDescent="0.25">
      <c r="A298" s="45" t="s">
        <v>396</v>
      </c>
      <c r="B298" s="21" t="s">
        <v>397</v>
      </c>
      <c r="C298" s="80"/>
      <c r="D298" s="66">
        <v>0</v>
      </c>
      <c r="E298" s="79" t="e">
        <f>D298/C298*100</f>
        <v>#DIV/0!</v>
      </c>
    </row>
    <row r="299" spans="1:5" s="7" customFormat="1" ht="51.75" customHeight="1" x14ac:dyDescent="0.25">
      <c r="A299" s="4" t="s">
        <v>2</v>
      </c>
      <c r="B299" s="8" t="s">
        <v>1</v>
      </c>
      <c r="C299" s="6">
        <f>SUM(C300:C304)</f>
        <v>0</v>
      </c>
      <c r="D299" s="6">
        <f t="shared" ref="D299" si="42">SUM(D300:D304)</f>
        <v>-15005.079610000001</v>
      </c>
      <c r="E299" s="77" t="s">
        <v>464</v>
      </c>
    </row>
    <row r="300" spans="1:5" s="75" customFormat="1" ht="63" hidden="1" customHeight="1" x14ac:dyDescent="0.25">
      <c r="A300" s="45" t="s">
        <v>446</v>
      </c>
      <c r="B300" s="21" t="s">
        <v>445</v>
      </c>
      <c r="C300" s="80"/>
      <c r="D300" s="80"/>
      <c r="E300" s="79" t="e">
        <f>D300/C300*100</f>
        <v>#DIV/0!</v>
      </c>
    </row>
    <row r="301" spans="1:5" ht="49.5" hidden="1" customHeight="1" x14ac:dyDescent="0.25">
      <c r="A301" s="45" t="s">
        <v>411</v>
      </c>
      <c r="B301" s="21" t="s">
        <v>412</v>
      </c>
      <c r="C301" s="80"/>
      <c r="D301" s="66"/>
      <c r="E301" s="79" t="e">
        <f>D301/C301*100</f>
        <v>#DIV/0!</v>
      </c>
    </row>
    <row r="302" spans="1:5" ht="116.25" hidden="1" customHeight="1" x14ac:dyDescent="0.25">
      <c r="A302" s="45" t="s">
        <v>422</v>
      </c>
      <c r="B302" s="21" t="s">
        <v>421</v>
      </c>
      <c r="C302" s="80"/>
      <c r="D302" s="66">
        <v>-2124.9983900000002</v>
      </c>
      <c r="E302" s="79" t="e">
        <f>D302/C302*100</f>
        <v>#DIV/0!</v>
      </c>
    </row>
    <row r="303" spans="1:5" ht="82.5" hidden="1" customHeight="1" x14ac:dyDescent="0.25">
      <c r="A303" s="45" t="s">
        <v>242</v>
      </c>
      <c r="B303" s="21" t="s">
        <v>339</v>
      </c>
      <c r="C303" s="80"/>
      <c r="D303" s="66"/>
      <c r="E303" s="79" t="e">
        <f>D303/C303*100</f>
        <v>#DIV/0!</v>
      </c>
    </row>
    <row r="304" spans="1:5" ht="48" hidden="1" customHeight="1" x14ac:dyDescent="0.25">
      <c r="A304" s="9" t="s">
        <v>242</v>
      </c>
      <c r="B304" s="21" t="s">
        <v>241</v>
      </c>
      <c r="C304" s="80"/>
      <c r="D304" s="66">
        <v>-12880.08122</v>
      </c>
      <c r="E304" s="79" t="e">
        <f>D304/C304*100</f>
        <v>#DIV/0!</v>
      </c>
    </row>
    <row r="305" spans="1:5" s="7" customFormat="1" ht="21.75" customHeight="1" x14ac:dyDescent="0.25">
      <c r="A305" s="20"/>
      <c r="B305" s="5" t="s">
        <v>0</v>
      </c>
      <c r="C305" s="106">
        <f t="shared" ref="C305:D305" si="43">C7+C130</f>
        <v>16050873.648150001</v>
      </c>
      <c r="D305" s="106">
        <f t="shared" si="43"/>
        <v>15085267.410373</v>
      </c>
      <c r="E305" s="56">
        <f t="shared" ref="E305" si="44">D305/C305*100</f>
        <v>93.984089221907894</v>
      </c>
    </row>
    <row r="306" spans="1:5" ht="10.15" customHeight="1" x14ac:dyDescent="0.25"/>
    <row r="308" spans="1:5" ht="14.25" customHeight="1" x14ac:dyDescent="0.25"/>
    <row r="309" spans="1:5" ht="14.25" customHeight="1" x14ac:dyDescent="0.25"/>
  </sheetData>
  <mergeCells count="7">
    <mergeCell ref="D1:E1"/>
    <mergeCell ref="A5:A6"/>
    <mergeCell ref="B5:B6"/>
    <mergeCell ref="C5:C6"/>
    <mergeCell ref="A3:D3"/>
    <mergeCell ref="D5:D6"/>
    <mergeCell ref="E5:E6"/>
  </mergeCells>
  <phoneticPr fontId="29" type="noConversion"/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107 Lishenkevich</cp:lastModifiedBy>
  <cp:lastPrinted>2025-03-04T08:39:36Z</cp:lastPrinted>
  <dcterms:created xsi:type="dcterms:W3CDTF">2020-11-06T11:10:42Z</dcterms:created>
  <dcterms:modified xsi:type="dcterms:W3CDTF">2025-03-04T08:39:39Z</dcterms:modified>
</cp:coreProperties>
</file>