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 2018\материалы к бюджету\"/>
    </mc:Choice>
  </mc:AlternateContent>
  <bookViews>
    <workbookView xWindow="360" yWindow="276" windowWidth="14940" windowHeight="9156" activeTab="1"/>
  </bookViews>
  <sheets>
    <sheet name="доходы" sheetId="4" r:id="rId1"/>
    <sheet name="расходы" sheetId="3" r:id="rId2"/>
  </sheets>
  <definedNames>
    <definedName name="APPT" localSheetId="1">расходы!#REF!</definedName>
    <definedName name="FIO" localSheetId="1">расходы!#REF!</definedName>
    <definedName name="LAST_CELL" localSheetId="1">расходы!#REF!</definedName>
    <definedName name="SIGN" localSheetId="1">расходы!#REF!</definedName>
    <definedName name="_xlnm.Print_Titles" localSheetId="0">доходы!$3:$3</definedName>
    <definedName name="_xlnm.Print_Area" localSheetId="1">расходы!$A$1:$E$61</definedName>
  </definedNames>
  <calcPr calcId="162913"/>
</workbook>
</file>

<file path=xl/calcChain.xml><?xml version="1.0" encoding="utf-8"?>
<calcChain xmlns="http://schemas.openxmlformats.org/spreadsheetml/2006/main">
  <c r="E38" i="3" l="1"/>
  <c r="D38" i="3"/>
  <c r="D60" i="3" s="1"/>
  <c r="E60" i="3" s="1"/>
  <c r="F119" i="4" l="1"/>
  <c r="F118" i="4"/>
  <c r="E118" i="4"/>
  <c r="F116" i="4"/>
  <c r="E116" i="4"/>
  <c r="D114" i="4"/>
  <c r="C114" i="4"/>
  <c r="F112" i="4"/>
  <c r="E112" i="4"/>
  <c r="F111" i="4"/>
  <c r="E111" i="4"/>
  <c r="F110" i="4"/>
  <c r="E110" i="4"/>
  <c r="F109" i="4"/>
  <c r="E109" i="4"/>
  <c r="D108" i="4"/>
  <c r="C108" i="4"/>
  <c r="C105" i="4" s="1"/>
  <c r="F107" i="4"/>
  <c r="E107" i="4"/>
  <c r="F106" i="4"/>
  <c r="E106" i="4"/>
  <c r="F104" i="4"/>
  <c r="E104" i="4"/>
  <c r="D103" i="4"/>
  <c r="F103" i="4" s="1"/>
  <c r="F102" i="4"/>
  <c r="E102" i="4"/>
  <c r="F101" i="4"/>
  <c r="E101" i="4"/>
  <c r="F100" i="4"/>
  <c r="E100" i="4"/>
  <c r="F99" i="4"/>
  <c r="E99" i="4"/>
  <c r="D98" i="4"/>
  <c r="F98" i="4" s="1"/>
  <c r="F97" i="4"/>
  <c r="D97" i="4"/>
  <c r="E97" i="4" s="1"/>
  <c r="F96" i="4"/>
  <c r="E96" i="4"/>
  <c r="D95" i="4"/>
  <c r="F95" i="4" s="1"/>
  <c r="F94" i="4"/>
  <c r="D94" i="4"/>
  <c r="E94" i="4" s="1"/>
  <c r="F93" i="4"/>
  <c r="E93" i="4"/>
  <c r="D93" i="4"/>
  <c r="F92" i="4"/>
  <c r="E92" i="4"/>
  <c r="F91" i="4"/>
  <c r="D91" i="4"/>
  <c r="E91" i="4" s="1"/>
  <c r="F90" i="4"/>
  <c r="E90" i="4"/>
  <c r="D90" i="4"/>
  <c r="F89" i="4"/>
  <c r="E89" i="4"/>
  <c r="F88" i="4"/>
  <c r="D88" i="4"/>
  <c r="E88" i="4" s="1"/>
  <c r="F87" i="4"/>
  <c r="E87" i="4"/>
  <c r="D87" i="4"/>
  <c r="D86" i="4"/>
  <c r="F86" i="4" s="1"/>
  <c r="C86" i="4"/>
  <c r="D85" i="4"/>
  <c r="F85" i="4" s="1"/>
  <c r="F84" i="4"/>
  <c r="E84" i="4"/>
  <c r="F83" i="4"/>
  <c r="E83" i="4"/>
  <c r="D82" i="4"/>
  <c r="F82" i="4" s="1"/>
  <c r="F81" i="4"/>
  <c r="E81" i="4"/>
  <c r="D80" i="4"/>
  <c r="F80" i="4" s="1"/>
  <c r="D79" i="4"/>
  <c r="F79" i="4" s="1"/>
  <c r="F78" i="4"/>
  <c r="E78" i="4"/>
  <c r="F77" i="4"/>
  <c r="E77" i="4"/>
  <c r="F76" i="4"/>
  <c r="E76" i="4"/>
  <c r="F75" i="4"/>
  <c r="E75" i="4"/>
  <c r="F74" i="4"/>
  <c r="D74" i="4"/>
  <c r="E74" i="4" s="1"/>
  <c r="F73" i="4"/>
  <c r="E73" i="4"/>
  <c r="D72" i="4"/>
  <c r="F72" i="4" s="1"/>
  <c r="F71" i="4"/>
  <c r="D71" i="4"/>
  <c r="E71" i="4" s="1"/>
  <c r="F70" i="4"/>
  <c r="E70" i="4"/>
  <c r="D69" i="4"/>
  <c r="F69" i="4" s="1"/>
  <c r="F68" i="4"/>
  <c r="D68" i="4"/>
  <c r="E68" i="4" s="1"/>
  <c r="F67" i="4"/>
  <c r="E67" i="4"/>
  <c r="D67" i="4"/>
  <c r="D66" i="4"/>
  <c r="F66" i="4" s="1"/>
  <c r="F65" i="4"/>
  <c r="E65" i="4"/>
  <c r="F64" i="4"/>
  <c r="E64" i="4"/>
  <c r="D64" i="4"/>
  <c r="D63" i="4"/>
  <c r="F63" i="4" s="1"/>
  <c r="F62" i="4"/>
  <c r="E62" i="4"/>
  <c r="F60" i="4"/>
  <c r="E60" i="4"/>
  <c r="D60" i="4"/>
  <c r="D59" i="4"/>
  <c r="F59" i="4" s="1"/>
  <c r="C58" i="4"/>
  <c r="F57" i="4"/>
  <c r="E57" i="4"/>
  <c r="F56" i="4"/>
  <c r="E56" i="4"/>
  <c r="D56" i="4"/>
  <c r="C56" i="4"/>
  <c r="F52" i="4"/>
  <c r="E52" i="4"/>
  <c r="C51" i="4"/>
  <c r="F51" i="4" s="1"/>
  <c r="F50" i="4"/>
  <c r="E50" i="4"/>
  <c r="C50" i="4"/>
  <c r="F49" i="4"/>
  <c r="E49" i="4"/>
  <c r="D48" i="4"/>
  <c r="F48" i="4" s="1"/>
  <c r="C48" i="4"/>
  <c r="F47" i="4"/>
  <c r="E47" i="4"/>
  <c r="F46" i="4"/>
  <c r="E46" i="4"/>
  <c r="D45" i="4"/>
  <c r="C45" i="4"/>
  <c r="F44" i="4"/>
  <c r="E44" i="4"/>
  <c r="F43" i="4"/>
  <c r="E43" i="4"/>
  <c r="F42" i="4"/>
  <c r="D42" i="4"/>
  <c r="C42" i="4"/>
  <c r="F41" i="4"/>
  <c r="E41" i="4"/>
  <c r="F40" i="4"/>
  <c r="E40" i="4"/>
  <c r="F38" i="4"/>
  <c r="E38" i="4"/>
  <c r="D37" i="4"/>
  <c r="C37" i="4"/>
  <c r="F36" i="4"/>
  <c r="E36" i="4"/>
  <c r="D35" i="4"/>
  <c r="C35" i="4"/>
  <c r="C34" i="4"/>
  <c r="F33" i="4"/>
  <c r="E33" i="4"/>
  <c r="D32" i="4"/>
  <c r="F32" i="4" s="1"/>
  <c r="C32" i="4"/>
  <c r="F31" i="4"/>
  <c r="E31" i="4"/>
  <c r="F30" i="4"/>
  <c r="E30" i="4"/>
  <c r="F29" i="4"/>
  <c r="E29" i="4"/>
  <c r="F28" i="4"/>
  <c r="C27" i="4"/>
  <c r="F27" i="4" s="1"/>
  <c r="F26" i="4"/>
  <c r="D26" i="4"/>
  <c r="E26" i="4" s="1"/>
  <c r="C26" i="4"/>
  <c r="F24" i="4"/>
  <c r="D24" i="4"/>
  <c r="E24" i="4" s="1"/>
  <c r="C24" i="4"/>
  <c r="F23" i="4"/>
  <c r="E23" i="4"/>
  <c r="F22" i="4"/>
  <c r="E22" i="4"/>
  <c r="F21" i="4"/>
  <c r="E21" i="4"/>
  <c r="D20" i="4"/>
  <c r="F20" i="4" s="1"/>
  <c r="C20" i="4"/>
  <c r="F19" i="4"/>
  <c r="E19" i="4"/>
  <c r="F18" i="4"/>
  <c r="E18" i="4"/>
  <c r="F17" i="4"/>
  <c r="E17" i="4"/>
  <c r="F16" i="4"/>
  <c r="C16" i="4"/>
  <c r="E16" i="4" s="1"/>
  <c r="F15" i="4"/>
  <c r="E15" i="4"/>
  <c r="D15" i="4"/>
  <c r="C15" i="4"/>
  <c r="F14" i="4"/>
  <c r="E14" i="4"/>
  <c r="D13" i="4"/>
  <c r="F13" i="4" s="1"/>
  <c r="C13" i="4"/>
  <c r="F12" i="4"/>
  <c r="E12" i="4"/>
  <c r="F11" i="4"/>
  <c r="E11" i="4"/>
  <c r="F10" i="4"/>
  <c r="E10" i="4"/>
  <c r="F9" i="4"/>
  <c r="E9" i="4"/>
  <c r="D8" i="4"/>
  <c r="F8" i="4" s="1"/>
  <c r="C8" i="4"/>
  <c r="D7" i="4"/>
  <c r="F7" i="4" s="1"/>
  <c r="C7" i="4"/>
  <c r="E114" i="4" l="1"/>
  <c r="F114" i="4"/>
  <c r="C55" i="4"/>
  <c r="E108" i="4"/>
  <c r="D105" i="4"/>
  <c r="F108" i="4"/>
  <c r="C6" i="4"/>
  <c r="E48" i="4"/>
  <c r="E35" i="4"/>
  <c r="E45" i="4"/>
  <c r="F35" i="4"/>
  <c r="F37" i="4"/>
  <c r="E42" i="4"/>
  <c r="F45" i="4"/>
  <c r="E20" i="4"/>
  <c r="E32" i="4"/>
  <c r="E37" i="4"/>
  <c r="D58" i="4"/>
  <c r="E59" i="4"/>
  <c r="E63" i="4"/>
  <c r="E66" i="4"/>
  <c r="E80" i="4"/>
  <c r="E85" i="4"/>
  <c r="E86" i="4"/>
  <c r="E103" i="4"/>
  <c r="E7" i="4"/>
  <c r="E8" i="4"/>
  <c r="E13" i="4"/>
  <c r="E27" i="4"/>
  <c r="D34" i="4"/>
  <c r="D6" i="4" s="1"/>
  <c r="E6" i="4" s="1"/>
  <c r="C54" i="4"/>
  <c r="C120" i="4" s="1"/>
  <c r="E69" i="4"/>
  <c r="E72" i="4"/>
  <c r="E79" i="4"/>
  <c r="E82" i="4"/>
  <c r="E95" i="4"/>
  <c r="E98" i="4"/>
  <c r="E105" i="4" l="1"/>
  <c r="F105" i="4"/>
  <c r="E34" i="4"/>
  <c r="F34" i="4"/>
  <c r="F58" i="4"/>
  <c r="D55" i="4"/>
  <c r="D54" i="4"/>
  <c r="E58" i="4"/>
  <c r="F54" i="4" l="1"/>
  <c r="E54" i="4"/>
  <c r="F55" i="4"/>
  <c r="E55" i="4"/>
  <c r="D120" i="4"/>
  <c r="F6" i="4"/>
  <c r="F120" i="4" l="1"/>
  <c r="E120" i="4"/>
</calcChain>
</file>

<file path=xl/sharedStrings.xml><?xml version="1.0" encoding="utf-8"?>
<sst xmlns="http://schemas.openxmlformats.org/spreadsheetml/2006/main" count="353" uniqueCount="329">
  <si>
    <t>тыс. руб.</t>
  </si>
  <si>
    <t>Муниципальная программа Ступинского муниципального района "Содержание и развитие жилищно-коммунального хозяйства Ступинского муниципального района"</t>
  </si>
  <si>
    <t>0100000000</t>
  </si>
  <si>
    <t>Подпрограмма "Модернизация объектов коммунальной инфраструктуры Ступинского муниципального района"</t>
  </si>
  <si>
    <t>0110000000</t>
  </si>
  <si>
    <t>Подпрограмма "Благоустройство и улучшение санитарного состояния территории Ступинского муниципального района"</t>
  </si>
  <si>
    <t>0120000000</t>
  </si>
  <si>
    <t>Подпрограмма "Капитальный ремонт общего имущества многоквартирных домов, расположенных на территории Ступинского муниципального района"</t>
  </si>
  <si>
    <t>0130000000</t>
  </si>
  <si>
    <t>Муниципальная программа Ступинского муниципального района "Культура Ступинского муниципального района"</t>
  </si>
  <si>
    <t>0200000000</t>
  </si>
  <si>
    <t>Подпрограмма "Развитие музейного дела в Ступинском муниципальном районе"</t>
  </si>
  <si>
    <t>0210000000</t>
  </si>
  <si>
    <t>Подпрограмма "Развитие дополнительного образования детей в сфере культуры и искусства Ступинского муниципального района"</t>
  </si>
  <si>
    <t>0220000000</t>
  </si>
  <si>
    <t>Подпрограмма «Организация досуга в Ступинском муниципальном районе»</t>
  </si>
  <si>
    <t>0230000000</t>
  </si>
  <si>
    <t>Муниципальная программа Ступинского муниципального района "Образование Ступинского муниципального района"</t>
  </si>
  <si>
    <t>0300000000</t>
  </si>
  <si>
    <t>Подпрограмма «Дошкольное образование»</t>
  </si>
  <si>
    <t>0310000000</t>
  </si>
  <si>
    <t>Подпрограмма «Общее образование»</t>
  </si>
  <si>
    <t>0320000000</t>
  </si>
  <si>
    <t>Подпрограмма «Дополнительное образование, воспитание и психолого-социальное сопровождение детей»</t>
  </si>
  <si>
    <t>0330000000</t>
  </si>
  <si>
    <t>Подпрограмма «Обеспечение реализации программы и иные мероприятия»</t>
  </si>
  <si>
    <t>0340000000</t>
  </si>
  <si>
    <t>Муниципальная программа Ступинского муниципального района "Физическая культура и спорт Ступинского муниципального района"</t>
  </si>
  <si>
    <t>0400000000</t>
  </si>
  <si>
    <t>Муниципальная программа Ступинского муниципального района "Сельское хозяйство Ступинского муниципального района"</t>
  </si>
  <si>
    <t>0500000000</t>
  </si>
  <si>
    <t>Подпрограмма "Развитие отраслей сельского хозяйства"</t>
  </si>
  <si>
    <t>0510000000</t>
  </si>
  <si>
    <t>Подпрограмма "Устойчивое развитие сельских территорий"</t>
  </si>
  <si>
    <t>0520000000</t>
  </si>
  <si>
    <t>Муниципальная программа Ступинского муниципального района "Экология и окружающая среда Ступинского муниципального района"</t>
  </si>
  <si>
    <t>0600000000</t>
  </si>
  <si>
    <t>Муниципальная программа Ступинского муниципального района "Безопасность Ступинского муниципального района"</t>
  </si>
  <si>
    <t>0700000000</t>
  </si>
  <si>
    <t>Подпрограмма "Профилактика преступлений и иных правонарушений в Ступинском муниципальном районе"</t>
  </si>
  <si>
    <t>0710000000</t>
  </si>
  <si>
    <t>Подпрограмма "Снижение рисков и смягчение последствий чрезвычайных ситуаций природного и техногенного характера в Ступинском муниципальном районе"</t>
  </si>
  <si>
    <t>0720000000</t>
  </si>
  <si>
    <t>Подпрограмма "Развитие и совершенствование систем оповещения и информирования населения Ступинского муниципального района"</t>
  </si>
  <si>
    <t>0730000000</t>
  </si>
  <si>
    <t>Подпрограмма "Обеспечение пожарной безопасности на территории Ступинского муниципального района"</t>
  </si>
  <si>
    <t>0740000000</t>
  </si>
  <si>
    <t>Подпрограмма "Осуществление мероприятий по мобилизационной подготовке на территории Ступинского муниципального района"</t>
  </si>
  <si>
    <t>0760000000</t>
  </si>
  <si>
    <t>Муниципальная программа "Жилище" Ступинского муниципального района</t>
  </si>
  <si>
    <t>0800000000</t>
  </si>
  <si>
    <t>Подпрограмма "Обеспечение жильем молодых семей"</t>
  </si>
  <si>
    <t>0830000000</t>
  </si>
  <si>
    <t>Подпрограмма "Обеспечение жильем детей-сирот и детей, оставшихся без попечения родителей, а также лиц из их числа"</t>
  </si>
  <si>
    <t>0860000000</t>
  </si>
  <si>
    <t>Подпрограмма "Обеспечение жильем отдельных категорий граждан, установленных федеральным законодательством"</t>
  </si>
  <si>
    <t>0880000000</t>
  </si>
  <si>
    <t>Муниципальная программа Ступинского муниципального района "Предпринимательство Ступинского муниципального района"</t>
  </si>
  <si>
    <t>0900000000</t>
  </si>
  <si>
    <t>Подпрограмма «Развитие потребительского рынка и услуг"</t>
  </si>
  <si>
    <t>0910000000</t>
  </si>
  <si>
    <t>Подпрограмма «Развитие малого и среднего предпринимательства в Ступинском муниципальном районе"</t>
  </si>
  <si>
    <t>0920000000</t>
  </si>
  <si>
    <t>Подпрограмма "Развитие конкуренции в Ступинском муниципальном районе"</t>
  </si>
  <si>
    <t>0930000000</t>
  </si>
  <si>
    <t>Муниципальная программа Ступинского муниципального района "Муниципальное управление"</t>
  </si>
  <si>
    <t>1000000000</t>
  </si>
  <si>
    <t>Подпрограмма "Снижение административных барьеров, повышение качества и доступности предоставления муниципальных услуг, в том числе на базе многофункциональных центров предоставления государственных и муниципальных услуг"</t>
  </si>
  <si>
    <t>1010000000</t>
  </si>
  <si>
    <t>Подпрограмма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Ступинском муниципальном районе"</t>
  </si>
  <si>
    <t>1020000000</t>
  </si>
  <si>
    <t>Подпрограмма "Управление муниципальными финансами"</t>
  </si>
  <si>
    <t>1030000000</t>
  </si>
  <si>
    <t>Подпрограмма "Развитие имущественно-земельного комплекса"</t>
  </si>
  <si>
    <t>1040000000</t>
  </si>
  <si>
    <t>Подпрограмма "Развитие кадрового потенциала"</t>
  </si>
  <si>
    <t>1050000000</t>
  </si>
  <si>
    <t>Подпрограмма «Территориальное развитие»</t>
  </si>
  <si>
    <t>1060000000</t>
  </si>
  <si>
    <t>Подпрограмма "Развитие архивного дела"</t>
  </si>
  <si>
    <t>1070000000</t>
  </si>
  <si>
    <t>Подпрограмма "Развитие муниципальной службы"</t>
  </si>
  <si>
    <t>1080000000</t>
  </si>
  <si>
    <t>Подпрограмма "Создание условий для оказания медицинской помощи"</t>
  </si>
  <si>
    <t>1090000000</t>
  </si>
  <si>
    <t>Муниципальная программа Ступинского муниципального района "Информационная политика Ступинского муниципального района"</t>
  </si>
  <si>
    <t>1100000000</t>
  </si>
  <si>
    <t>Муниципальная программа Ступинского муниципального района "Развитие и функционирование дорожно-транспортного комплекса и связи на территории Ступинского мунципального района"</t>
  </si>
  <si>
    <t>1200000000</t>
  </si>
  <si>
    <t>Подпрограмма "Дорожная деятельность в отношении автомобильных дорог местного значения и обеспечение безопасности дорожного движения"</t>
  </si>
  <si>
    <t>1210000000</t>
  </si>
  <si>
    <t>Подпрограмма "Создание условий для предоставления транспортных услуг населению и организация транспортного обслуживания населения"</t>
  </si>
  <si>
    <t>1220000000</t>
  </si>
  <si>
    <t>Муниципальная программа Ступинского муниципального района "Энергетическая эффективность и развитие энергетики на территории Ступинского муниципального района"</t>
  </si>
  <si>
    <t>1300000000</t>
  </si>
  <si>
    <t>Подпрограмма "Энергосбережение и повышение энергетической эффективности на территории Ступинского муниципального района"</t>
  </si>
  <si>
    <t>1310000000</t>
  </si>
  <si>
    <t>Подпрограмма "Развитие и модернизация электроэнергетики в Ступинском муниципальном районе"</t>
  </si>
  <si>
    <t>1320000000</t>
  </si>
  <si>
    <t>Муниципальная программа Ступинского муниципального района "Молодежь Ступинского муниципального района"</t>
  </si>
  <si>
    <t>1500000000</t>
  </si>
  <si>
    <t>Подпрограмма "Молодое поколение Ступинского муниципального района"</t>
  </si>
  <si>
    <t>1510000000</t>
  </si>
  <si>
    <t>Подпрограмма "Патриотическое воспитание молодежи Ступинского муниципального района"</t>
  </si>
  <si>
    <t>1520000000</t>
  </si>
  <si>
    <t>Муниципальная программа Ступинского муниципального района "Дополнительные меры социальной поддержки отдельных категорий жителей Ступинского муниципального района"</t>
  </si>
  <si>
    <t>1600000000</t>
  </si>
  <si>
    <t>Непрограммные расходы</t>
  </si>
  <si>
    <t>9900000000</t>
  </si>
  <si>
    <t>Уточненный план на 01.11.2017г</t>
  </si>
  <si>
    <t>Ожидаемое исполнение за 2017 год</t>
  </si>
  <si>
    <t xml:space="preserve">% исполнения </t>
  </si>
  <si>
    <t>Дефицит (-) профицит (+)</t>
  </si>
  <si>
    <t>Код бюджетной классификации Российской Федерации</t>
  </si>
  <si>
    <t>Наименование муниципальных программ (подпрограмм)</t>
  </si>
  <si>
    <t>Ожидаемое исполнение бюджета Ступинского муниципального района в 2017 году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</si>
  <si>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</si>
  <si>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</si>
  <si>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</si>
  <si>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</si>
  <si>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</si>
  <si>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</si>
  <si>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</si>
  <si>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</si>
  <si>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i/>
        <vertAlign val="superscript"/>
        <sz val="10"/>
        <rFont val="Arial Narrow"/>
        <family val="2"/>
        <charset val="204"/>
      </rPr>
      <t>1</t>
    </r>
    <r>
      <rPr>
        <i/>
        <sz val="10"/>
        <rFont val="Arial Narrow"/>
        <family val="2"/>
        <charset val="204"/>
      </rPr>
      <t xml:space="preserve"> и 228 Налогового кодекса Российской Федерации</t>
    </r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</si>
  <si>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</si>
  <si>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</si>
  <si>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</si>
  <si>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</si>
  <si>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000 1 01 02040 01 0000 110</t>
  </si>
  <si>
    <r>
  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</t>
    </r>
    <r>
      <rPr>
        <i/>
        <vertAlign val="superscript"/>
        <sz val="10"/>
        <rFont val="Arial Narrow"/>
        <family val="2"/>
        <charset val="204"/>
      </rPr>
      <t xml:space="preserve">1 </t>
    </r>
    <r>
      <rPr>
        <i/>
        <sz val="10"/>
        <rFont val="Arial Narrow"/>
        <family val="2"/>
        <charset val="204"/>
      </rPr>
      <t>Налогового кодекса Российской Федерации</t>
    </r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</si>
  <si>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</si>
  <si>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</si>
  <si>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</si>
  <si>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</si>
  <si>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</si>
  <si>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</si>
  <si>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</si>
  <si>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</si>
  <si>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</si>
  <si>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</si>
  <si>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</si>
  <si>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</si>
  <si>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</si>
  <si>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</si>
  <si>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000 1 08 00000 00 0000 000</t>
  </si>
  <si>
    <t>ГОСУДАРСТВЕННАЯ ПОШЛИНА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</si>
  <si>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</si>
  <si>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</si>
  <si>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000 1 08 07150 01 0000 110</t>
  </si>
  <si>
    <t>Государственная пошлина за выдачу разрешения на установку рекламной конструкции</t>
  </si>
  <si>
    <t>000 1 09 00000 00 0000 000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</si>
  <si>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</si>
  <si>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</si>
  <si>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</si>
  <si>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000 1 11 03000 00 0000 120</t>
  </si>
  <si>
    <t>Проценты, полученные от предоставления бюджетных кредитов внутри страны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</si>
  <si>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</si>
  <si>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</si>
  <si>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</si>
  <si>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</si>
  <si>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</si>
  <si>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</si>
  <si>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х</t>
  </si>
  <si>
    <t>000 1 11 05075 05 0000 120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</si>
  <si>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</si>
  <si>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000 1 11 07015 05 0000 120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</si>
  <si>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 </t>
  </si>
  <si>
    <t>000 1 11 09045 05 0000 120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</si>
  <si>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</si>
  <si>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</si>
  <si>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</si>
  <si>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</si>
  <si>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</si>
  <si>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</si>
  <si>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</si>
  <si>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000 1 13 01995 05 0080 130</t>
  </si>
  <si>
    <t>Прочие доходы от оказания платных услуг (работ) получателями средств бюджетов муниципальных районов</t>
  </si>
  <si>
    <t>009 1 13 01995 05 0080 130</t>
  </si>
  <si>
    <t>платные услуги "Культура, физкультура, молодежь"</t>
  </si>
  <si>
    <t>000 1 13 02995 05 0000 130</t>
  </si>
  <si>
    <t>Прочие доходы от компенсации затрат бюджетов муниципальных районов</t>
  </si>
  <si>
    <t>001 1 13 02995 05 0000 130</t>
  </si>
  <si>
    <t>"Администрация"</t>
  </si>
  <si>
    <t>101 1 13 02995 05 0000 130</t>
  </si>
  <si>
    <t>"СФУ"</t>
  </si>
  <si>
    <t>005 1 13 02995 05 0000 130</t>
  </si>
  <si>
    <t>возврат остатков целевых средств "УО"</t>
  </si>
  <si>
    <t>009 1 13 02995 05 0000 130</t>
  </si>
  <si>
    <t>возврат остатков целевых средств "ККФКСРМ"</t>
  </si>
  <si>
    <t>000 1 13 02995 05 0051 130</t>
  </si>
  <si>
    <t>Прочие доходы от компенсации затрат бюджетов муниципальных районов (оздоровительная кампания детей)</t>
  </si>
  <si>
    <t>005 1 13 02995 05 0051 130</t>
  </si>
  <si>
    <t>оздоровительная кампания детей "УО"</t>
  </si>
  <si>
    <t>009 1 13 02995 05 0051 130</t>
  </si>
  <si>
    <t>оздоровительная кампания детей "ККФКСРМ"</t>
  </si>
  <si>
    <t>000 1 13 02995 05 0085 130</t>
  </si>
  <si>
    <t xml:space="preserve">Прочие доходы от компенсации затрат бюджетов муниципальных районов </t>
  </si>
  <si>
    <t>005 1 13 02995 05 0085 130</t>
  </si>
  <si>
    <t>родительская плата "УО"</t>
  </si>
  <si>
    <t>009 1 13 02995 05 0085 130</t>
  </si>
  <si>
    <t>родительская плата "ККФКСРМ"</t>
  </si>
  <si>
    <t>000 1 14 00000 00 0000 000</t>
  </si>
  <si>
    <t>ДОХОДЫ ОТ ПРОДАЖИ МАТЕРИАЛЬНЫХ И НЕМАТЕРИАЛЬНЫХ АКТИВОВ</t>
  </si>
  <si>
    <t>000 1 14 02053 05 0000 410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</si>
  <si>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</si>
  <si>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</si>
  <si>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</si>
  <si>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</si>
  <si>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</si>
  <si>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000 1 16 00000 00 0000 000</t>
  </si>
  <si>
    <t>ШТРАФЫ, САНКЦИИ, ВОЗМЕЩЕНИЕ УЩЕРБА</t>
  </si>
  <si>
    <t>000 1 17 00000 00 0000 000</t>
  </si>
  <si>
    <t xml:space="preserve">ПРОЧИЕ НЕНАЛОГОВЫЕ ДОХОДЫ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</si>
  <si>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</si>
  <si>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</si>
  <si>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</si>
  <si>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</si>
  <si>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000 2 02 10000 00 0000 151</t>
  </si>
  <si>
    <t>ДОТАЦИИ БЮДЖЕТАМ БЮДЖЕТНОЙ СИСТЕМЫ РОССИЙСКОЙ ФЕДЕРАЦИИ</t>
  </si>
  <si>
    <t>000 2 02 15001 05 0000 151</t>
  </si>
  <si>
    <t>Дотации бюджетам муниципальных районов на выравнивание бюджетной обеспеченности</t>
  </si>
  <si>
    <t>000 2 02 20000 00 0000 151</t>
  </si>
  <si>
    <t>СУБСИДИИ БЮДЖЕТАМ БЮДЖЕТНОЙ СИСТЕМЫ РОССИЙСКОЙ ФЕДЕРАЦИИ (МЕЖБЮДЖЕТНЫЕ СУБСИДИИ)</t>
  </si>
  <si>
    <t>000 2 02 20051 05 0000 151</t>
  </si>
  <si>
    <t>Субсидии бюджетам муниципальных районов на реализацию федеральных целевых программ (на мероприятия подпрограммы "Обеспечение жильем молодых семей" федеральной целевой программы "Жилище" на 2015 - 2020 годы)</t>
  </si>
  <si>
    <t>Субсидии бюджетам муниципальных районов на реализацию федеральных целевых программ (на реализацию мероприятий федеральной целевой программы "Устойчивое развитие сельских территорий на 2014 - 2017 годы и на период до 2020 года")</t>
  </si>
  <si>
    <t>000 2 02 20077 05 0012 151</t>
  </si>
  <si>
    <t>Субсидии бюджетам муниципальных районов на софинансирование капитальных вложений в объекты муниципальной собственности (на капитальные вложения в общеобразовательные организации в целях поддержания односменного режима обучения)</t>
  </si>
  <si>
    <t>000 2 02 20077 05 0040 151</t>
  </si>
  <si>
    <t>Субсидии бюджетам муниципальных районов на софинансирование капитальных вложений в объекты муниципальной собственности  (на реализацию мероприятий федеральной целевой программы "Устойчивое развитие сельских территорий на 2014 - 2017 годы и на период до 2020 года")</t>
  </si>
  <si>
    <t>000 2 02 20077 05 0041 151</t>
  </si>
  <si>
    <t>000 2 02 20216 05 0010 151</t>
  </si>
  <si>
    <t xml:space="preserve">Субсидии бюджетам муниципальных районов на осуществление дорожной деятельности в отношении автомобильных дорог общего пользования </t>
  </si>
  <si>
    <t>000 2 02 29999 05 0000 151</t>
  </si>
  <si>
    <t>Прочие субсидии бюджетам муниципальных районов (на мероприятия подпрограммы «Обеспечение жильем молодых семей» Федеральной целевой программы «Жилище» на 2015-2020 годы)</t>
  </si>
  <si>
    <t>Прочие субсидии бюджетам муниципальных районов (на реализацию мероприятий федеральной целевой программы «Устойчивое развитие сельских территорий на 2014 - 2017 годы и на период до 2020 года» (Социальное обеспечение населения))</t>
  </si>
  <si>
    <t>Прочие субсидии бюджетам муниципальных районов (на проведение первоочередных мероприятий по восстановлению имущественного комплекса учреждений социальной сферы военных городков на территории Московской области, переданных в собственность муниципальных образований Московской области (Дошкольное образование))</t>
  </si>
  <si>
    <t>Прочие субсидии бюджетам муниципальных районов (на ремонт подъездов многоквартирных домов)</t>
  </si>
  <si>
    <t>Прочие субсидии бюджетам муниципальных районов (на закупку оборудования для организаций дополнительного образования муниципальных образований Московской области – победителей областного конкурса на присвоение статуса Региональной инновационной площадки Московской области)</t>
  </si>
  <si>
    <t>Прочие субсидии бюджетам муниципальных районов (на оснащение автономными дымовыми пожарными извещателями помещений, в которых проживают многодетные семьи и семьи, находящиеся в трудной жизненной ситуации)</t>
  </si>
  <si>
    <t>Прочие субсидии бюджетам муниципальных районов (на капитальные вложения в объекты инженерной инфраструктуры на территории военных городков)</t>
  </si>
  <si>
    <t>Прочие субсидии бюджетам муниципальных районов (на реализацию мероприятий федеральной целевой программы «Устойчивое развитие сельских территорий на 2014 - 2017 годы и на период до 2020 года» (Культура))</t>
  </si>
  <si>
    <t>Прочие субсидии бюджетам муниципальных районов (на проведение технического обследования и капитального ремонта в муниципальных дошкольных образовательных организациях Московской области)</t>
  </si>
  <si>
    <t>Прочие субсидии бюджетам муниципальных районов (на дооснащение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МФЦ)</t>
  </si>
  <si>
    <t>Прочие субсидии бюджетам муниципальных районов (на установку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город»)</t>
  </si>
  <si>
    <t>000 2 02 29999 05 0028 151</t>
  </si>
  <si>
    <t>Субсидии бюджетам муниципальных районов на обеспечение общеобразовательных организаций, находящихся в ведении муниципальных образований Московской области, доступом в сеть Интернет</t>
  </si>
  <si>
    <t>000 2 02 29999 05 0033 151</t>
  </si>
  <si>
    <t>Субсидии бюджетам муниципальных районов на закупку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</si>
  <si>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000 2 02 29999 05 0042 151</t>
  </si>
  <si>
    <t>Субсидии бюджетам муниципальных районов на частичную компенсацию транспортных расходов организаций и индивидуальных предпринимателей по доставке продовольственных и промышленных товаров для граждан в сельские населенные пункты в Московской области</t>
  </si>
  <si>
    <t>000 2 02 29999 05 0047 151</t>
  </si>
  <si>
    <t>Субсидии бюджетам муниципальных районов на обеспечение современными аппаратно - программными комплексами общеобразовательных организаций в Московской области</t>
  </si>
  <si>
    <t>000 2 02 29999 05 0051 151</t>
  </si>
  <si>
    <t>Субсидии бюджетам муниципальных районов на мероприятия по организации отдыха детей в каникулярное время</t>
  </si>
  <si>
    <t>000 2 02 29999 05 0053 151</t>
  </si>
  <si>
    <t>Субсидии  бюджетам муниципальных районов на софинансирование расходов на повышение заработной платы педагогических работников муниципальных учреждений дополнительного образования в сферах образования, культуры, физической культуры и спорта</t>
  </si>
  <si>
    <t>000 2 02 29999 05 0057 151</t>
  </si>
  <si>
    <t>Субсидии бюджетам муниципальных районов на софинансирование расходов на повышение заработной платы работникам муниципальных учреждений в сфере культуры</t>
  </si>
  <si>
    <t>000 2 02 29999 05 0059 151</t>
  </si>
  <si>
    <t>Субсидии бюджетам муниципальных районов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</si>
  <si>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000 2 02 30000 00 0000 151</t>
  </si>
  <si>
    <t>СУБВЕНЦИИ БЮДЖЕТАМ БЮДЖЕТНОЙ СИСТЕМЫ РОССИЙСКОЙ ФЕДЕРАЦИИ</t>
  </si>
  <si>
    <t>000 2 02 30022 05 0019 151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</si>
  <si>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</si>
  <si>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000 2 02 30022 05 0027 151</t>
  </si>
  <si>
    <t>Субвенции бюджетам муниципальных районов на обеспечение предоставления гражданам субсидий на оплату жилого помещения и коммунальных услуг</t>
  </si>
  <si>
    <t>000 2 02 30024 05 0000 151</t>
  </si>
  <si>
    <t>Субвенции бюджетам муниципальных районов на выполнение передаваемых полномочий субъектов Российской Федерации (по организации проведения мероприятий по отлову и содержанию безнадзорных животных)</t>
  </si>
  <si>
    <t>000 2 02 30024 05 0013 151</t>
  </si>
  <si>
    <t>Субвенции бюджетам муниципальных районов на выполнение передаваемых полномочий субъектов Российской Федерации (на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программам)</t>
  </si>
  <si>
    <t>000 2 02 30024 05 0014 151</t>
  </si>
  <si>
    <t>Субвенции бюджетам муниципальных районов на выполнение передаваемых полномочий субъектов Российской Федерации (на 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районов)</t>
  </si>
  <si>
    <t>000 2 02 30024 05 0016 151</t>
  </si>
  <si>
    <t>Субвенции бюджетам муниципальных районов на выполнение передаваемых полномочий субъектов Российской Федерации (на обеспечение переданных муниципальным районам и городским округам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архивах)</t>
  </si>
  <si>
    <t>000 2 02 30024 05 0020 151</t>
  </si>
  <si>
    <t>Субвенции бюджетам муниципальных районов на выполнение передаваемых полномочий субъектов Российской Федерации (на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области)</t>
  </si>
  <si>
    <t>000 2 02 30024 05 0065 151</t>
  </si>
  <si>
    <t>Субвенции бюджетам муниципальных районов для осуществления государственных полномочий в соответствии с Законом Московской области №107/2014-ОЗ "О наделении органов местного самоуправления муниципальных образований Московской области отдельными  государственными полномочиями Московской области"</t>
  </si>
  <si>
    <t>000 2 02 30024 05 0066 151</t>
  </si>
  <si>
    <t>Субвенции бюджетам муниципальных районов для осуществления государственных полномочий в соответствии с Законом Московской области №191/2015-ОЗ "О наделении органов местного самоуправления муниципальных образований Московской области отдельными  государственными полномочиями Московской области в области земельных отношений"</t>
  </si>
  <si>
    <t>000 2 02 30029 05 0025 151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</si>
  <si>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</si>
  <si>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000 2 02 30029 05 0026 151</t>
  </si>
  <si>
    <t>Субвенции бюджетам муниципальных районов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</si>
  <si>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000 2 02 35082 05 0017 151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</si>
  <si>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(за счет средств областного бюджета)</t>
  </si>
  <si>
    <t>000 2 02 35134 05 0000 151</t>
  </si>
  <si>
    <t>Субвенции бюджетам муниципальных районов на обеспечение жильем отдельных категорий граждан, установленных ФЗ от 12.01.1995г. № 5-ФЗ "О ветеранах", в соответствии с Указом Президента РФ от 07.05.2008г. № 714 "Об обеспечении жильем ветеранов ВОВ 1941-1945 годов"</t>
  </si>
  <si>
    <t>000 2 02 35485 05 0000 151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</si>
  <si>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</si>
  <si>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000 2 02 39999 05 0011 151</t>
  </si>
  <si>
    <t>Субвенции бюджетам муниципальных районов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</si>
  <si>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000 2 02 39999 05 0021 151</t>
  </si>
  <si>
    <t>Субвенции бюджетам муниципальных районов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</si>
  <si>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000 2 02 39999 05 0022 151</t>
  </si>
  <si>
    <t xml:space="preserve">Субвенции бюджетам муниципальных районов на обеспечение полноценным питанием беременных женщин, кормящих матерей, а также детей в возрасте до трех лет </t>
  </si>
  <si>
    <t>000 2 02 39999 05 0034 151</t>
  </si>
  <si>
    <t>Субвенции бюджетам муниципальных районов 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</si>
  <si>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000 2 02 40000 00 0000 151</t>
  </si>
  <si>
    <t>ИНЫЕ МЕЖБЮДЖЕТНЫЕ ТРАНСФЕРТЫ</t>
  </si>
  <si>
    <t>000 2 02 40014 05 0000 151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</si>
  <si>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</si>
  <si>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000 2 02 45160 05 0000 151</t>
  </si>
  <si>
    <t xml:space="preserve"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 </t>
  </si>
  <si>
    <t>000 2 02 49999 05 0000 151</t>
  </si>
  <si>
    <t>Прочие межбюджетные трансферты, передаваемые бюджетам муниципальных районов</t>
  </si>
  <si>
    <t xml:space="preserve"> - ремонт образовательных учреждений</t>
  </si>
  <si>
    <t xml:space="preserve"> - на реализацию мероприятий по теплоснабжению населения военных городков</t>
  </si>
  <si>
    <t xml:space="preserve"> - ремонт автомобильных дорог общего пользования местного значения в границах сельского поселения Семеновское</t>
  </si>
  <si>
    <t xml:space="preserve"> - на реализацию мероприятий в сфере жилищно-коммунального хозяйства сельского поселения Аксиньинское</t>
  </si>
  <si>
    <t>000 2 04 00000 00 0000 000</t>
  </si>
  <si>
    <t>БЕЗВОЗМЕЗДНЫЕ ПОСТУПЛЕНИЯ от негосударственных организаций</t>
  </si>
  <si>
    <t>000 2 07 00000 00 0000 180</t>
  </si>
  <si>
    <t>ПРОЧИЕ БЕЗВОЗМЕЗДНЫЕ ПОСТУПЛЕНИЯ</t>
  </si>
  <si>
    <t>000 2 07 05030 05 0000 180</t>
  </si>
  <si>
    <t>Прочие безвозмездные поступления в бюджеты муниципальных районов</t>
  </si>
  <si>
    <t>005 2 07 05030 05 0000 180</t>
  </si>
  <si>
    <t>Прочие безвозмездные поступления "УО"</t>
  </si>
  <si>
    <t>009 2 07 05030 05 0000 180</t>
  </si>
  <si>
    <t>Прочие безвозмездные поступления "ККФКСРМ"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</si>
  <si>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</si>
  <si>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</si>
  <si>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</si>
  <si>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</si>
  <si>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</si>
  <si>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тыс.руб.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</si>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</sst>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0.0"/>
  </numFmts>
  <fonts count="18" x14ac:knownFonts="1">
    <font>
      <sz val="10"/>
      <name val="Arial"/>
    </font>
    <font>
      <sz val="8.5"/>
      <name val="MS Sans Serif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i/>
      <sz val="10"/>
      <name val="Arial Narrow"/>
      <family val="2"/>
      <charset val="204"/>
    </font>
    <font>
      <i/>
      <vertAlign val="superscript"/>
      <sz val="10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0"/>
      <color indexed="36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165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right" vertical="center" wrapText="1"/>
    </xf>
    <xf numFmtId="164" fontId="5" fillId="0" borderId="1" xfId="0" applyNumberFormat="1" applyFont="1" applyBorder="1" applyAlignment="1" applyProtection="1">
      <alignment horizontal="right" vertical="center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164" fontId="10" fillId="0" borderId="0" xfId="2" applyNumberFormat="1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3" applyNumberFormat="1" applyFont="1" applyFill="1" applyBorder="1" applyAlignment="1" applyProtection="1">
      <alignment horizontal="center" vertical="center"/>
    </xf>
    <xf numFmtId="164" fontId="8" fillId="3" borderId="1" xfId="3" applyNumberFormat="1" applyFont="1" applyFill="1" applyBorder="1" applyAlignment="1" applyProtection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0" fontId="8" fillId="0" borderId="0" xfId="2" applyFont="1"/>
    <xf numFmtId="164" fontId="8" fillId="0" borderId="0" xfId="2" applyNumberFormat="1" applyFont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64" fontId="10" fillId="0" borderId="1" xfId="3" applyNumberFormat="1" applyFont="1" applyFill="1" applyBorder="1" applyAlignment="1" applyProtection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164" fontId="11" fillId="0" borderId="1" xfId="3" applyNumberFormat="1" applyFont="1" applyFill="1" applyBorder="1" applyAlignment="1" applyProtection="1">
      <alignment horizontal="center" vertical="center"/>
    </xf>
    <xf numFmtId="164" fontId="11" fillId="3" borderId="1" xfId="3" applyNumberFormat="1" applyFont="1" applyFill="1" applyBorder="1" applyAlignment="1" applyProtection="1">
      <alignment horizontal="center" vertical="center"/>
    </xf>
    <xf numFmtId="1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left" vertical="center" wrapText="1" indent="1"/>
    </xf>
    <xf numFmtId="164" fontId="10" fillId="2" borderId="1" xfId="3" applyNumberFormat="1" applyFont="1" applyFill="1" applyBorder="1" applyAlignment="1" applyProtection="1">
      <alignment horizontal="center" vertical="center"/>
    </xf>
    <xf numFmtId="164" fontId="10" fillId="3" borderId="1" xfId="3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left" vertical="center" wrapText="1" indent="1"/>
    </xf>
    <xf numFmtId="1" fontId="10" fillId="0" borderId="1" xfId="2" applyNumberFormat="1" applyFont="1" applyFill="1" applyBorder="1" applyAlignment="1" applyProtection="1">
      <alignment horizontal="center" vertical="center" wrapText="1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left" vertical="center" wrapText="1" indent="2"/>
    </xf>
    <xf numFmtId="164" fontId="14" fillId="0" borderId="1" xfId="3" applyNumberFormat="1" applyFont="1" applyFill="1" applyBorder="1" applyAlignment="1" applyProtection="1">
      <alignment horizontal="center" vertical="center"/>
    </xf>
    <xf numFmtId="164" fontId="11" fillId="0" borderId="1" xfId="2" applyNumberFormat="1" applyFont="1" applyBorder="1" applyAlignment="1">
      <alignment horizontal="center" vertical="center"/>
    </xf>
    <xf numFmtId="0" fontId="11" fillId="0" borderId="0" xfId="2" applyFont="1"/>
    <xf numFmtId="164" fontId="11" fillId="0" borderId="0" xfId="2" applyNumberFormat="1" applyFont="1" applyAlignment="1">
      <alignment horizontal="center" vertical="center"/>
    </xf>
    <xf numFmtId="0" fontId="14" fillId="0" borderId="1" xfId="1" applyNumberFormat="1" applyFont="1" applyFill="1" applyBorder="1" applyAlignment="1" applyProtection="1">
      <alignment horizontal="left" vertical="center" wrapText="1" indent="1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164" fontId="8" fillId="0" borderId="1" xfId="3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 indent="1"/>
    </xf>
    <xf numFmtId="164" fontId="10" fillId="0" borderId="1" xfId="3" applyNumberFormat="1" applyFont="1" applyFill="1" applyBorder="1" applyAlignment="1">
      <alignment horizontal="center" vertical="center"/>
    </xf>
    <xf numFmtId="164" fontId="13" fillId="0" borderId="1" xfId="3" applyNumberFormat="1" applyFont="1" applyFill="1" applyBorder="1" applyAlignment="1" applyProtection="1">
      <alignment horizontal="center" vertical="center"/>
    </xf>
    <xf numFmtId="0" fontId="10" fillId="0" borderId="0" xfId="2" applyFont="1" applyFill="1"/>
    <xf numFmtId="164" fontId="10" fillId="0" borderId="0" xfId="2" applyNumberFormat="1" applyFont="1" applyFill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center" wrapText="1" indent="2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16" fillId="0" borderId="1" xfId="3" applyNumberFormat="1" applyFont="1" applyFill="1" applyBorder="1" applyAlignment="1" applyProtection="1">
      <alignment horizontal="center" vertical="center"/>
    </xf>
    <xf numFmtId="164" fontId="8" fillId="0" borderId="1" xfId="3" applyNumberFormat="1" applyFont="1" applyFill="1" applyBorder="1" applyAlignment="1" applyProtection="1">
      <alignment horizontal="center" vertical="center"/>
      <protection locked="0"/>
    </xf>
    <xf numFmtId="1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10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 wrapText="1"/>
    </xf>
    <xf numFmtId="164" fontId="15" fillId="0" borderId="1" xfId="3" applyNumberFormat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2"/>
    <cellStyle name="Обычный_Прил 1_Доходы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topLeftCell="A4" zoomScaleNormal="100" workbookViewId="0">
      <selection activeCell="B26" sqref="B26"/>
    </sheetView>
  </sheetViews>
  <sheetFormatPr defaultColWidth="9.109375" defaultRowHeight="13.8" x14ac:dyDescent="0.3"/>
  <cols>
    <col min="1" max="1" width="23" style="18" customWidth="1"/>
    <col min="2" max="2" width="66.77734375" style="18" customWidth="1"/>
    <col min="3" max="4" width="10.88671875" style="18" customWidth="1"/>
    <col min="5" max="5" width="8.109375" style="18" customWidth="1"/>
    <col min="6" max="6" width="10.44140625" style="17" hidden="1" customWidth="1"/>
    <col min="7" max="7" width="9.109375" style="18"/>
    <col min="8" max="8" width="9.109375" style="19"/>
    <col min="9" max="256" width="9.109375" style="18"/>
    <col min="257" max="257" width="20.6640625" style="18" customWidth="1"/>
    <col min="258" max="258" width="63.5546875" style="18" customWidth="1"/>
    <col min="259" max="260" width="10.88671875" style="18" customWidth="1"/>
    <col min="261" max="261" width="8.5546875" style="18" customWidth="1"/>
    <col min="262" max="262" width="10.44140625" style="18" customWidth="1"/>
    <col min="263" max="512" width="9.109375" style="18"/>
    <col min="513" max="513" width="20.6640625" style="18" customWidth="1"/>
    <col min="514" max="514" width="63.5546875" style="18" customWidth="1"/>
    <col min="515" max="516" width="10.88671875" style="18" customWidth="1"/>
    <col min="517" max="517" width="8.5546875" style="18" customWidth="1"/>
    <col min="518" max="518" width="10.44140625" style="18" customWidth="1"/>
    <col min="519" max="768" width="9.109375" style="18"/>
    <col min="769" max="769" width="20.6640625" style="18" customWidth="1"/>
    <col min="770" max="770" width="63.5546875" style="18" customWidth="1"/>
    <col min="771" max="772" width="10.88671875" style="18" customWidth="1"/>
    <col min="773" max="773" width="8.5546875" style="18" customWidth="1"/>
    <col min="774" max="774" width="10.44140625" style="18" customWidth="1"/>
    <col min="775" max="1024" width="9.109375" style="18"/>
    <col min="1025" max="1025" width="20.6640625" style="18" customWidth="1"/>
    <col min="1026" max="1026" width="63.5546875" style="18" customWidth="1"/>
    <col min="1027" max="1028" width="10.88671875" style="18" customWidth="1"/>
    <col min="1029" max="1029" width="8.5546875" style="18" customWidth="1"/>
    <col min="1030" max="1030" width="10.44140625" style="18" customWidth="1"/>
    <col min="1031" max="1280" width="9.109375" style="18"/>
    <col min="1281" max="1281" width="20.6640625" style="18" customWidth="1"/>
    <col min="1282" max="1282" width="63.5546875" style="18" customWidth="1"/>
    <col min="1283" max="1284" width="10.88671875" style="18" customWidth="1"/>
    <col min="1285" max="1285" width="8.5546875" style="18" customWidth="1"/>
    <col min="1286" max="1286" width="10.44140625" style="18" customWidth="1"/>
    <col min="1287" max="1536" width="9.109375" style="18"/>
    <col min="1537" max="1537" width="20.6640625" style="18" customWidth="1"/>
    <col min="1538" max="1538" width="63.5546875" style="18" customWidth="1"/>
    <col min="1539" max="1540" width="10.88671875" style="18" customWidth="1"/>
    <col min="1541" max="1541" width="8.5546875" style="18" customWidth="1"/>
    <col min="1542" max="1542" width="10.44140625" style="18" customWidth="1"/>
    <col min="1543" max="1792" width="9.109375" style="18"/>
    <col min="1793" max="1793" width="20.6640625" style="18" customWidth="1"/>
    <col min="1794" max="1794" width="63.5546875" style="18" customWidth="1"/>
    <col min="1795" max="1796" width="10.88671875" style="18" customWidth="1"/>
    <col min="1797" max="1797" width="8.5546875" style="18" customWidth="1"/>
    <col min="1798" max="1798" width="10.44140625" style="18" customWidth="1"/>
    <col min="1799" max="2048" width="9.109375" style="18"/>
    <col min="2049" max="2049" width="20.6640625" style="18" customWidth="1"/>
    <col min="2050" max="2050" width="63.5546875" style="18" customWidth="1"/>
    <col min="2051" max="2052" width="10.88671875" style="18" customWidth="1"/>
    <col min="2053" max="2053" width="8.5546875" style="18" customWidth="1"/>
    <col min="2054" max="2054" width="10.44140625" style="18" customWidth="1"/>
    <col min="2055" max="2304" width="9.109375" style="18"/>
    <col min="2305" max="2305" width="20.6640625" style="18" customWidth="1"/>
    <col min="2306" max="2306" width="63.5546875" style="18" customWidth="1"/>
    <col min="2307" max="2308" width="10.88671875" style="18" customWidth="1"/>
    <col min="2309" max="2309" width="8.5546875" style="18" customWidth="1"/>
    <col min="2310" max="2310" width="10.44140625" style="18" customWidth="1"/>
    <col min="2311" max="2560" width="9.109375" style="18"/>
    <col min="2561" max="2561" width="20.6640625" style="18" customWidth="1"/>
    <col min="2562" max="2562" width="63.5546875" style="18" customWidth="1"/>
    <col min="2563" max="2564" width="10.88671875" style="18" customWidth="1"/>
    <col min="2565" max="2565" width="8.5546875" style="18" customWidth="1"/>
    <col min="2566" max="2566" width="10.44140625" style="18" customWidth="1"/>
    <col min="2567" max="2816" width="9.109375" style="18"/>
    <col min="2817" max="2817" width="20.6640625" style="18" customWidth="1"/>
    <col min="2818" max="2818" width="63.5546875" style="18" customWidth="1"/>
    <col min="2819" max="2820" width="10.88671875" style="18" customWidth="1"/>
    <col min="2821" max="2821" width="8.5546875" style="18" customWidth="1"/>
    <col min="2822" max="2822" width="10.44140625" style="18" customWidth="1"/>
    <col min="2823" max="3072" width="9.109375" style="18"/>
    <col min="3073" max="3073" width="20.6640625" style="18" customWidth="1"/>
    <col min="3074" max="3074" width="63.5546875" style="18" customWidth="1"/>
    <col min="3075" max="3076" width="10.88671875" style="18" customWidth="1"/>
    <col min="3077" max="3077" width="8.5546875" style="18" customWidth="1"/>
    <col min="3078" max="3078" width="10.44140625" style="18" customWidth="1"/>
    <col min="3079" max="3328" width="9.109375" style="18"/>
    <col min="3329" max="3329" width="20.6640625" style="18" customWidth="1"/>
    <col min="3330" max="3330" width="63.5546875" style="18" customWidth="1"/>
    <col min="3331" max="3332" width="10.88671875" style="18" customWidth="1"/>
    <col min="3333" max="3333" width="8.5546875" style="18" customWidth="1"/>
    <col min="3334" max="3334" width="10.44140625" style="18" customWidth="1"/>
    <col min="3335" max="3584" width="9.109375" style="18"/>
    <col min="3585" max="3585" width="20.6640625" style="18" customWidth="1"/>
    <col min="3586" max="3586" width="63.5546875" style="18" customWidth="1"/>
    <col min="3587" max="3588" width="10.88671875" style="18" customWidth="1"/>
    <col min="3589" max="3589" width="8.5546875" style="18" customWidth="1"/>
    <col min="3590" max="3590" width="10.44140625" style="18" customWidth="1"/>
    <col min="3591" max="3840" width="9.109375" style="18"/>
    <col min="3841" max="3841" width="20.6640625" style="18" customWidth="1"/>
    <col min="3842" max="3842" width="63.5546875" style="18" customWidth="1"/>
    <col min="3843" max="3844" width="10.88671875" style="18" customWidth="1"/>
    <col min="3845" max="3845" width="8.5546875" style="18" customWidth="1"/>
    <col min="3846" max="3846" width="10.44140625" style="18" customWidth="1"/>
    <col min="3847" max="4096" width="9.109375" style="18"/>
    <col min="4097" max="4097" width="20.6640625" style="18" customWidth="1"/>
    <col min="4098" max="4098" width="63.5546875" style="18" customWidth="1"/>
    <col min="4099" max="4100" width="10.88671875" style="18" customWidth="1"/>
    <col min="4101" max="4101" width="8.5546875" style="18" customWidth="1"/>
    <col min="4102" max="4102" width="10.44140625" style="18" customWidth="1"/>
    <col min="4103" max="4352" width="9.109375" style="18"/>
    <col min="4353" max="4353" width="20.6640625" style="18" customWidth="1"/>
    <col min="4354" max="4354" width="63.5546875" style="18" customWidth="1"/>
    <col min="4355" max="4356" width="10.88671875" style="18" customWidth="1"/>
    <col min="4357" max="4357" width="8.5546875" style="18" customWidth="1"/>
    <col min="4358" max="4358" width="10.44140625" style="18" customWidth="1"/>
    <col min="4359" max="4608" width="9.109375" style="18"/>
    <col min="4609" max="4609" width="20.6640625" style="18" customWidth="1"/>
    <col min="4610" max="4610" width="63.5546875" style="18" customWidth="1"/>
    <col min="4611" max="4612" width="10.88671875" style="18" customWidth="1"/>
    <col min="4613" max="4613" width="8.5546875" style="18" customWidth="1"/>
    <col min="4614" max="4614" width="10.44140625" style="18" customWidth="1"/>
    <col min="4615" max="4864" width="9.109375" style="18"/>
    <col min="4865" max="4865" width="20.6640625" style="18" customWidth="1"/>
    <col min="4866" max="4866" width="63.5546875" style="18" customWidth="1"/>
    <col min="4867" max="4868" width="10.88671875" style="18" customWidth="1"/>
    <col min="4869" max="4869" width="8.5546875" style="18" customWidth="1"/>
    <col min="4870" max="4870" width="10.44140625" style="18" customWidth="1"/>
    <col min="4871" max="5120" width="9.109375" style="18"/>
    <col min="5121" max="5121" width="20.6640625" style="18" customWidth="1"/>
    <col min="5122" max="5122" width="63.5546875" style="18" customWidth="1"/>
    <col min="5123" max="5124" width="10.88671875" style="18" customWidth="1"/>
    <col min="5125" max="5125" width="8.5546875" style="18" customWidth="1"/>
    <col min="5126" max="5126" width="10.44140625" style="18" customWidth="1"/>
    <col min="5127" max="5376" width="9.109375" style="18"/>
    <col min="5377" max="5377" width="20.6640625" style="18" customWidth="1"/>
    <col min="5378" max="5378" width="63.5546875" style="18" customWidth="1"/>
    <col min="5379" max="5380" width="10.88671875" style="18" customWidth="1"/>
    <col min="5381" max="5381" width="8.5546875" style="18" customWidth="1"/>
    <col min="5382" max="5382" width="10.44140625" style="18" customWidth="1"/>
    <col min="5383" max="5632" width="9.109375" style="18"/>
    <col min="5633" max="5633" width="20.6640625" style="18" customWidth="1"/>
    <col min="5634" max="5634" width="63.5546875" style="18" customWidth="1"/>
    <col min="5635" max="5636" width="10.88671875" style="18" customWidth="1"/>
    <col min="5637" max="5637" width="8.5546875" style="18" customWidth="1"/>
    <col min="5638" max="5638" width="10.44140625" style="18" customWidth="1"/>
    <col min="5639" max="5888" width="9.109375" style="18"/>
    <col min="5889" max="5889" width="20.6640625" style="18" customWidth="1"/>
    <col min="5890" max="5890" width="63.5546875" style="18" customWidth="1"/>
    <col min="5891" max="5892" width="10.88671875" style="18" customWidth="1"/>
    <col min="5893" max="5893" width="8.5546875" style="18" customWidth="1"/>
    <col min="5894" max="5894" width="10.44140625" style="18" customWidth="1"/>
    <col min="5895" max="6144" width="9.109375" style="18"/>
    <col min="6145" max="6145" width="20.6640625" style="18" customWidth="1"/>
    <col min="6146" max="6146" width="63.5546875" style="18" customWidth="1"/>
    <col min="6147" max="6148" width="10.88671875" style="18" customWidth="1"/>
    <col min="6149" max="6149" width="8.5546875" style="18" customWidth="1"/>
    <col min="6150" max="6150" width="10.44140625" style="18" customWidth="1"/>
    <col min="6151" max="6400" width="9.109375" style="18"/>
    <col min="6401" max="6401" width="20.6640625" style="18" customWidth="1"/>
    <col min="6402" max="6402" width="63.5546875" style="18" customWidth="1"/>
    <col min="6403" max="6404" width="10.88671875" style="18" customWidth="1"/>
    <col min="6405" max="6405" width="8.5546875" style="18" customWidth="1"/>
    <col min="6406" max="6406" width="10.44140625" style="18" customWidth="1"/>
    <col min="6407" max="6656" width="9.109375" style="18"/>
    <col min="6657" max="6657" width="20.6640625" style="18" customWidth="1"/>
    <col min="6658" max="6658" width="63.5546875" style="18" customWidth="1"/>
    <col min="6659" max="6660" width="10.88671875" style="18" customWidth="1"/>
    <col min="6661" max="6661" width="8.5546875" style="18" customWidth="1"/>
    <col min="6662" max="6662" width="10.44140625" style="18" customWidth="1"/>
    <col min="6663" max="6912" width="9.109375" style="18"/>
    <col min="6913" max="6913" width="20.6640625" style="18" customWidth="1"/>
    <col min="6914" max="6914" width="63.5546875" style="18" customWidth="1"/>
    <col min="6915" max="6916" width="10.88671875" style="18" customWidth="1"/>
    <col min="6917" max="6917" width="8.5546875" style="18" customWidth="1"/>
    <col min="6918" max="6918" width="10.44140625" style="18" customWidth="1"/>
    <col min="6919" max="7168" width="9.109375" style="18"/>
    <col min="7169" max="7169" width="20.6640625" style="18" customWidth="1"/>
    <col min="7170" max="7170" width="63.5546875" style="18" customWidth="1"/>
    <col min="7171" max="7172" width="10.88671875" style="18" customWidth="1"/>
    <col min="7173" max="7173" width="8.5546875" style="18" customWidth="1"/>
    <col min="7174" max="7174" width="10.44140625" style="18" customWidth="1"/>
    <col min="7175" max="7424" width="9.109375" style="18"/>
    <col min="7425" max="7425" width="20.6640625" style="18" customWidth="1"/>
    <col min="7426" max="7426" width="63.5546875" style="18" customWidth="1"/>
    <col min="7427" max="7428" width="10.88671875" style="18" customWidth="1"/>
    <col min="7429" max="7429" width="8.5546875" style="18" customWidth="1"/>
    <col min="7430" max="7430" width="10.44140625" style="18" customWidth="1"/>
    <col min="7431" max="7680" width="9.109375" style="18"/>
    <col min="7681" max="7681" width="20.6640625" style="18" customWidth="1"/>
    <col min="7682" max="7682" width="63.5546875" style="18" customWidth="1"/>
    <col min="7683" max="7684" width="10.88671875" style="18" customWidth="1"/>
    <col min="7685" max="7685" width="8.5546875" style="18" customWidth="1"/>
    <col min="7686" max="7686" width="10.44140625" style="18" customWidth="1"/>
    <col min="7687" max="7936" width="9.109375" style="18"/>
    <col min="7937" max="7937" width="20.6640625" style="18" customWidth="1"/>
    <col min="7938" max="7938" width="63.5546875" style="18" customWidth="1"/>
    <col min="7939" max="7940" width="10.88671875" style="18" customWidth="1"/>
    <col min="7941" max="7941" width="8.5546875" style="18" customWidth="1"/>
    <col min="7942" max="7942" width="10.44140625" style="18" customWidth="1"/>
    <col min="7943" max="8192" width="9.109375" style="18"/>
    <col min="8193" max="8193" width="20.6640625" style="18" customWidth="1"/>
    <col min="8194" max="8194" width="63.5546875" style="18" customWidth="1"/>
    <col min="8195" max="8196" width="10.88671875" style="18" customWidth="1"/>
    <col min="8197" max="8197" width="8.5546875" style="18" customWidth="1"/>
    <col min="8198" max="8198" width="10.44140625" style="18" customWidth="1"/>
    <col min="8199" max="8448" width="9.109375" style="18"/>
    <col min="8449" max="8449" width="20.6640625" style="18" customWidth="1"/>
    <col min="8450" max="8450" width="63.5546875" style="18" customWidth="1"/>
    <col min="8451" max="8452" width="10.88671875" style="18" customWidth="1"/>
    <col min="8453" max="8453" width="8.5546875" style="18" customWidth="1"/>
    <col min="8454" max="8454" width="10.44140625" style="18" customWidth="1"/>
    <col min="8455" max="8704" width="9.109375" style="18"/>
    <col min="8705" max="8705" width="20.6640625" style="18" customWidth="1"/>
    <col min="8706" max="8706" width="63.5546875" style="18" customWidth="1"/>
    <col min="8707" max="8708" width="10.88671875" style="18" customWidth="1"/>
    <col min="8709" max="8709" width="8.5546875" style="18" customWidth="1"/>
    <col min="8710" max="8710" width="10.44140625" style="18" customWidth="1"/>
    <col min="8711" max="8960" width="9.109375" style="18"/>
    <col min="8961" max="8961" width="20.6640625" style="18" customWidth="1"/>
    <col min="8962" max="8962" width="63.5546875" style="18" customWidth="1"/>
    <col min="8963" max="8964" width="10.88671875" style="18" customWidth="1"/>
    <col min="8965" max="8965" width="8.5546875" style="18" customWidth="1"/>
    <col min="8966" max="8966" width="10.44140625" style="18" customWidth="1"/>
    <col min="8967" max="9216" width="9.109375" style="18"/>
    <col min="9217" max="9217" width="20.6640625" style="18" customWidth="1"/>
    <col min="9218" max="9218" width="63.5546875" style="18" customWidth="1"/>
    <col min="9219" max="9220" width="10.88671875" style="18" customWidth="1"/>
    <col min="9221" max="9221" width="8.5546875" style="18" customWidth="1"/>
    <col min="9222" max="9222" width="10.44140625" style="18" customWidth="1"/>
    <col min="9223" max="9472" width="9.109375" style="18"/>
    <col min="9473" max="9473" width="20.6640625" style="18" customWidth="1"/>
    <col min="9474" max="9474" width="63.5546875" style="18" customWidth="1"/>
    <col min="9475" max="9476" width="10.88671875" style="18" customWidth="1"/>
    <col min="9477" max="9477" width="8.5546875" style="18" customWidth="1"/>
    <col min="9478" max="9478" width="10.44140625" style="18" customWidth="1"/>
    <col min="9479" max="9728" width="9.109375" style="18"/>
    <col min="9729" max="9729" width="20.6640625" style="18" customWidth="1"/>
    <col min="9730" max="9730" width="63.5546875" style="18" customWidth="1"/>
    <col min="9731" max="9732" width="10.88671875" style="18" customWidth="1"/>
    <col min="9733" max="9733" width="8.5546875" style="18" customWidth="1"/>
    <col min="9734" max="9734" width="10.44140625" style="18" customWidth="1"/>
    <col min="9735" max="9984" width="9.109375" style="18"/>
    <col min="9985" max="9985" width="20.6640625" style="18" customWidth="1"/>
    <col min="9986" max="9986" width="63.5546875" style="18" customWidth="1"/>
    <col min="9987" max="9988" width="10.88671875" style="18" customWidth="1"/>
    <col min="9989" max="9989" width="8.5546875" style="18" customWidth="1"/>
    <col min="9990" max="9990" width="10.44140625" style="18" customWidth="1"/>
    <col min="9991" max="10240" width="9.109375" style="18"/>
    <col min="10241" max="10241" width="20.6640625" style="18" customWidth="1"/>
    <col min="10242" max="10242" width="63.5546875" style="18" customWidth="1"/>
    <col min="10243" max="10244" width="10.88671875" style="18" customWidth="1"/>
    <col min="10245" max="10245" width="8.5546875" style="18" customWidth="1"/>
    <col min="10246" max="10246" width="10.44140625" style="18" customWidth="1"/>
    <col min="10247" max="10496" width="9.109375" style="18"/>
    <col min="10497" max="10497" width="20.6640625" style="18" customWidth="1"/>
    <col min="10498" max="10498" width="63.5546875" style="18" customWidth="1"/>
    <col min="10499" max="10500" width="10.88671875" style="18" customWidth="1"/>
    <col min="10501" max="10501" width="8.5546875" style="18" customWidth="1"/>
    <col min="10502" max="10502" width="10.44140625" style="18" customWidth="1"/>
    <col min="10503" max="10752" width="9.109375" style="18"/>
    <col min="10753" max="10753" width="20.6640625" style="18" customWidth="1"/>
    <col min="10754" max="10754" width="63.5546875" style="18" customWidth="1"/>
    <col min="10755" max="10756" width="10.88671875" style="18" customWidth="1"/>
    <col min="10757" max="10757" width="8.5546875" style="18" customWidth="1"/>
    <col min="10758" max="10758" width="10.44140625" style="18" customWidth="1"/>
    <col min="10759" max="11008" width="9.109375" style="18"/>
    <col min="11009" max="11009" width="20.6640625" style="18" customWidth="1"/>
    <col min="11010" max="11010" width="63.5546875" style="18" customWidth="1"/>
    <col min="11011" max="11012" width="10.88671875" style="18" customWidth="1"/>
    <col min="11013" max="11013" width="8.5546875" style="18" customWidth="1"/>
    <col min="11014" max="11014" width="10.44140625" style="18" customWidth="1"/>
    <col min="11015" max="11264" width="9.109375" style="18"/>
    <col min="11265" max="11265" width="20.6640625" style="18" customWidth="1"/>
    <col min="11266" max="11266" width="63.5546875" style="18" customWidth="1"/>
    <col min="11267" max="11268" width="10.88671875" style="18" customWidth="1"/>
    <col min="11269" max="11269" width="8.5546875" style="18" customWidth="1"/>
    <col min="11270" max="11270" width="10.44140625" style="18" customWidth="1"/>
    <col min="11271" max="11520" width="9.109375" style="18"/>
    <col min="11521" max="11521" width="20.6640625" style="18" customWidth="1"/>
    <col min="11522" max="11522" width="63.5546875" style="18" customWidth="1"/>
    <col min="11523" max="11524" width="10.88671875" style="18" customWidth="1"/>
    <col min="11525" max="11525" width="8.5546875" style="18" customWidth="1"/>
    <col min="11526" max="11526" width="10.44140625" style="18" customWidth="1"/>
    <col min="11527" max="11776" width="9.109375" style="18"/>
    <col min="11777" max="11777" width="20.6640625" style="18" customWidth="1"/>
    <col min="11778" max="11778" width="63.5546875" style="18" customWidth="1"/>
    <col min="11779" max="11780" width="10.88671875" style="18" customWidth="1"/>
    <col min="11781" max="11781" width="8.5546875" style="18" customWidth="1"/>
    <col min="11782" max="11782" width="10.44140625" style="18" customWidth="1"/>
    <col min="11783" max="12032" width="9.109375" style="18"/>
    <col min="12033" max="12033" width="20.6640625" style="18" customWidth="1"/>
    <col min="12034" max="12034" width="63.5546875" style="18" customWidth="1"/>
    <col min="12035" max="12036" width="10.88671875" style="18" customWidth="1"/>
    <col min="12037" max="12037" width="8.5546875" style="18" customWidth="1"/>
    <col min="12038" max="12038" width="10.44140625" style="18" customWidth="1"/>
    <col min="12039" max="12288" width="9.109375" style="18"/>
    <col min="12289" max="12289" width="20.6640625" style="18" customWidth="1"/>
    <col min="12290" max="12290" width="63.5546875" style="18" customWidth="1"/>
    <col min="12291" max="12292" width="10.88671875" style="18" customWidth="1"/>
    <col min="12293" max="12293" width="8.5546875" style="18" customWidth="1"/>
    <col min="12294" max="12294" width="10.44140625" style="18" customWidth="1"/>
    <col min="12295" max="12544" width="9.109375" style="18"/>
    <col min="12545" max="12545" width="20.6640625" style="18" customWidth="1"/>
    <col min="12546" max="12546" width="63.5546875" style="18" customWidth="1"/>
    <col min="12547" max="12548" width="10.88671875" style="18" customWidth="1"/>
    <col min="12549" max="12549" width="8.5546875" style="18" customWidth="1"/>
    <col min="12550" max="12550" width="10.44140625" style="18" customWidth="1"/>
    <col min="12551" max="12800" width="9.109375" style="18"/>
    <col min="12801" max="12801" width="20.6640625" style="18" customWidth="1"/>
    <col min="12802" max="12802" width="63.5546875" style="18" customWidth="1"/>
    <col min="12803" max="12804" width="10.88671875" style="18" customWidth="1"/>
    <col min="12805" max="12805" width="8.5546875" style="18" customWidth="1"/>
    <col min="12806" max="12806" width="10.44140625" style="18" customWidth="1"/>
    <col min="12807" max="13056" width="9.109375" style="18"/>
    <col min="13057" max="13057" width="20.6640625" style="18" customWidth="1"/>
    <col min="13058" max="13058" width="63.5546875" style="18" customWidth="1"/>
    <col min="13059" max="13060" width="10.88671875" style="18" customWidth="1"/>
    <col min="13061" max="13061" width="8.5546875" style="18" customWidth="1"/>
    <col min="13062" max="13062" width="10.44140625" style="18" customWidth="1"/>
    <col min="13063" max="13312" width="9.109375" style="18"/>
    <col min="13313" max="13313" width="20.6640625" style="18" customWidth="1"/>
    <col min="13314" max="13314" width="63.5546875" style="18" customWidth="1"/>
    <col min="13315" max="13316" width="10.88671875" style="18" customWidth="1"/>
    <col min="13317" max="13317" width="8.5546875" style="18" customWidth="1"/>
    <col min="13318" max="13318" width="10.44140625" style="18" customWidth="1"/>
    <col min="13319" max="13568" width="9.109375" style="18"/>
    <col min="13569" max="13569" width="20.6640625" style="18" customWidth="1"/>
    <col min="13570" max="13570" width="63.5546875" style="18" customWidth="1"/>
    <col min="13571" max="13572" width="10.88671875" style="18" customWidth="1"/>
    <col min="13573" max="13573" width="8.5546875" style="18" customWidth="1"/>
    <col min="13574" max="13574" width="10.44140625" style="18" customWidth="1"/>
    <col min="13575" max="13824" width="9.109375" style="18"/>
    <col min="13825" max="13825" width="20.6640625" style="18" customWidth="1"/>
    <col min="13826" max="13826" width="63.5546875" style="18" customWidth="1"/>
    <col min="13827" max="13828" width="10.88671875" style="18" customWidth="1"/>
    <col min="13829" max="13829" width="8.5546875" style="18" customWidth="1"/>
    <col min="13830" max="13830" width="10.44140625" style="18" customWidth="1"/>
    <col min="13831" max="14080" width="9.109375" style="18"/>
    <col min="14081" max="14081" width="20.6640625" style="18" customWidth="1"/>
    <col min="14082" max="14082" width="63.5546875" style="18" customWidth="1"/>
    <col min="14083" max="14084" width="10.88671875" style="18" customWidth="1"/>
    <col min="14085" max="14085" width="8.5546875" style="18" customWidth="1"/>
    <col min="14086" max="14086" width="10.44140625" style="18" customWidth="1"/>
    <col min="14087" max="14336" width="9.109375" style="18"/>
    <col min="14337" max="14337" width="20.6640625" style="18" customWidth="1"/>
    <col min="14338" max="14338" width="63.5546875" style="18" customWidth="1"/>
    <col min="14339" max="14340" width="10.88671875" style="18" customWidth="1"/>
    <col min="14341" max="14341" width="8.5546875" style="18" customWidth="1"/>
    <col min="14342" max="14342" width="10.44140625" style="18" customWidth="1"/>
    <col min="14343" max="14592" width="9.109375" style="18"/>
    <col min="14593" max="14593" width="20.6640625" style="18" customWidth="1"/>
    <col min="14594" max="14594" width="63.5546875" style="18" customWidth="1"/>
    <col min="14595" max="14596" width="10.88671875" style="18" customWidth="1"/>
    <col min="14597" max="14597" width="8.5546875" style="18" customWidth="1"/>
    <col min="14598" max="14598" width="10.44140625" style="18" customWidth="1"/>
    <col min="14599" max="14848" width="9.109375" style="18"/>
    <col min="14849" max="14849" width="20.6640625" style="18" customWidth="1"/>
    <col min="14850" max="14850" width="63.5546875" style="18" customWidth="1"/>
    <col min="14851" max="14852" width="10.88671875" style="18" customWidth="1"/>
    <col min="14853" max="14853" width="8.5546875" style="18" customWidth="1"/>
    <col min="14854" max="14854" width="10.44140625" style="18" customWidth="1"/>
    <col min="14855" max="15104" width="9.109375" style="18"/>
    <col min="15105" max="15105" width="20.6640625" style="18" customWidth="1"/>
    <col min="15106" max="15106" width="63.5546875" style="18" customWidth="1"/>
    <col min="15107" max="15108" width="10.88671875" style="18" customWidth="1"/>
    <col min="15109" max="15109" width="8.5546875" style="18" customWidth="1"/>
    <col min="15110" max="15110" width="10.44140625" style="18" customWidth="1"/>
    <col min="15111" max="15360" width="9.109375" style="18"/>
    <col min="15361" max="15361" width="20.6640625" style="18" customWidth="1"/>
    <col min="15362" max="15362" width="63.5546875" style="18" customWidth="1"/>
    <col min="15363" max="15364" width="10.88671875" style="18" customWidth="1"/>
    <col min="15365" max="15365" width="8.5546875" style="18" customWidth="1"/>
    <col min="15366" max="15366" width="10.44140625" style="18" customWidth="1"/>
    <col min="15367" max="15616" width="9.109375" style="18"/>
    <col min="15617" max="15617" width="20.6640625" style="18" customWidth="1"/>
    <col min="15618" max="15618" width="63.5546875" style="18" customWidth="1"/>
    <col min="15619" max="15620" width="10.88671875" style="18" customWidth="1"/>
    <col min="15621" max="15621" width="8.5546875" style="18" customWidth="1"/>
    <col min="15622" max="15622" width="10.44140625" style="18" customWidth="1"/>
    <col min="15623" max="15872" width="9.109375" style="18"/>
    <col min="15873" max="15873" width="20.6640625" style="18" customWidth="1"/>
    <col min="15874" max="15874" width="63.5546875" style="18" customWidth="1"/>
    <col min="15875" max="15876" width="10.88671875" style="18" customWidth="1"/>
    <col min="15877" max="15877" width="8.5546875" style="18" customWidth="1"/>
    <col min="15878" max="15878" width="10.44140625" style="18" customWidth="1"/>
    <col min="15879" max="16128" width="9.109375" style="18"/>
    <col min="16129" max="16129" width="20.6640625" style="18" customWidth="1"/>
    <col min="16130" max="16130" width="63.5546875" style="18" customWidth="1"/>
    <col min="16131" max="16132" width="10.88671875" style="18" customWidth="1"/>
    <col min="16133" max="16133" width="8.5546875" style="18" customWidth="1"/>
    <col min="16134" max="16134" width="10.44140625" style="18" customWidth="1"/>
    <col min="16135" max="16384" width="9.109375" style="18"/>
  </cols>
  <sheetData>
    <row r="1" spans="1:8" ht="19.5" customHeight="1" x14ac:dyDescent="0.3">
      <c r="A1" s="70" t="s">
        <v>115</v>
      </c>
      <c r="B1" s="70"/>
      <c r="C1" s="70"/>
      <c r="D1" s="70"/>
      <c r="E1" s="70"/>
      <c r="F1" s="70"/>
    </row>
    <row r="2" spans="1:8" x14ac:dyDescent="0.3">
      <c r="E2" s="18" t="s">
        <v>327</v>
      </c>
    </row>
    <row r="3" spans="1:8" ht="24" customHeight="1" x14ac:dyDescent="0.3">
      <c r="A3" s="67" t="s">
        <v>113</v>
      </c>
      <c r="B3" s="67" t="s">
        <v>116</v>
      </c>
      <c r="C3" s="71" t="s">
        <v>109</v>
      </c>
      <c r="D3" s="71" t="s">
        <v>110</v>
      </c>
      <c r="E3" s="72" t="s">
        <v>111</v>
      </c>
      <c r="F3" s="65"/>
    </row>
    <row r="4" spans="1:8" ht="24" customHeight="1" x14ac:dyDescent="0.3">
      <c r="A4" s="68"/>
      <c r="B4" s="68"/>
      <c r="C4" s="71"/>
      <c r="D4" s="71"/>
      <c r="E4" s="72"/>
      <c r="F4" s="20" t="s">
        <v>0</v>
      </c>
    </row>
    <row r="5" spans="1:8" ht="7.2" customHeight="1" x14ac:dyDescent="0.3">
      <c r="A5" s="69"/>
      <c r="B5" s="69"/>
      <c r="C5" s="71"/>
      <c r="D5" s="71"/>
      <c r="E5" s="72"/>
      <c r="F5" s="20"/>
    </row>
    <row r="6" spans="1:8" s="26" customFormat="1" ht="24.75" customHeight="1" x14ac:dyDescent="0.3">
      <c r="A6" s="21" t="s">
        <v>117</v>
      </c>
      <c r="B6" s="22" t="s">
        <v>118</v>
      </c>
      <c r="C6" s="23">
        <f>C7+C13+C15+C20+C23+C24+C32+C34+C48+C52+C53</f>
        <v>1643753.2</v>
      </c>
      <c r="D6" s="24">
        <f>D7+D13+D15+D20+D23+D24+D32+D34+D48+D52+D53</f>
        <v>1700431.4000000001</v>
      </c>
      <c r="E6" s="23">
        <f>D6/C6*100</f>
        <v>103.44809670940869</v>
      </c>
      <c r="F6" s="25">
        <f>D6-C6</f>
        <v>56678.200000000186</v>
      </c>
      <c r="H6" s="27"/>
    </row>
    <row r="7" spans="1:8" s="26" customFormat="1" ht="24.75" customHeight="1" x14ac:dyDescent="0.3">
      <c r="A7" s="21" t="s">
        <v>119</v>
      </c>
      <c r="B7" s="28" t="s">
        <v>120</v>
      </c>
      <c r="C7" s="23">
        <f>C8</f>
        <v>1111000</v>
      </c>
      <c r="D7" s="23">
        <f>D8</f>
        <v>1170000</v>
      </c>
      <c r="E7" s="23">
        <f>D7/C7*100</f>
        <v>105.31053105310531</v>
      </c>
      <c r="F7" s="25">
        <f t="shared" ref="F7:F72" si="0">D7-C7</f>
        <v>59000</v>
      </c>
      <c r="H7" s="27"/>
    </row>
    <row r="8" spans="1:8" x14ac:dyDescent="0.3">
      <c r="A8" s="29" t="s">
        <v>121</v>
      </c>
      <c r="B8" s="30" t="s">
        <v>122</v>
      </c>
      <c r="C8" s="31">
        <f>SUM(C9:C12)</f>
        <v>1111000</v>
      </c>
      <c r="D8" s="31">
        <f>SUM(D9:D12)</f>
        <v>1170000</v>
      </c>
      <c r="E8" s="31">
        <f t="shared" ref="E8:E72" si="1">D8/C8*100</f>
        <v>105.31053105310531</v>
      </c>
      <c r="F8" s="32">
        <f t="shared" si="0"/>
        <v>59000</v>
      </c>
    </row>
    <row r="9" spans="1:8" ht="57.75" customHeight="1" x14ac:dyDescent="0.3">
      <c r="A9" s="33" t="s">
        <v>123</v>
      </c>
      <c r="B9" s="34" t="s">
        <v>124</v>
      </c>
      <c r="C9" s="35">
        <v>1084100</v>
      </c>
      <c r="D9" s="35">
        <v>1134500</v>
      </c>
      <c r="E9" s="31">
        <f t="shared" si="1"/>
        <v>104.6490176183009</v>
      </c>
      <c r="F9" s="32">
        <f t="shared" si="0"/>
        <v>50400</v>
      </c>
    </row>
    <row r="10" spans="1:8" ht="84.75" customHeight="1" x14ac:dyDescent="0.3">
      <c r="A10" s="33" t="s">
        <v>125</v>
      </c>
      <c r="B10" s="34" t="s">
        <v>126</v>
      </c>
      <c r="C10" s="35">
        <v>2300</v>
      </c>
      <c r="D10" s="36">
        <v>3700</v>
      </c>
      <c r="E10" s="31">
        <f t="shared" si="1"/>
        <v>160.86956521739131</v>
      </c>
      <c r="F10" s="32">
        <f t="shared" si="0"/>
        <v>1400</v>
      </c>
    </row>
    <row r="11" spans="1:8" ht="33" customHeight="1" x14ac:dyDescent="0.3">
      <c r="A11" s="33" t="s">
        <v>127</v>
      </c>
      <c r="B11" s="34" t="s">
        <v>128</v>
      </c>
      <c r="C11" s="35">
        <v>12600</v>
      </c>
      <c r="D11" s="36">
        <v>17500</v>
      </c>
      <c r="E11" s="31">
        <f t="shared" si="1"/>
        <v>138.88888888888889</v>
      </c>
      <c r="F11" s="32">
        <f t="shared" si="0"/>
        <v>4900</v>
      </c>
    </row>
    <row r="12" spans="1:8" ht="74.25" customHeight="1" x14ac:dyDescent="0.3">
      <c r="A12" s="33" t="s">
        <v>129</v>
      </c>
      <c r="B12" s="34" t="s">
        <v>130</v>
      </c>
      <c r="C12" s="35">
        <v>12000</v>
      </c>
      <c r="D12" s="35">
        <v>14300</v>
      </c>
      <c r="E12" s="31">
        <f t="shared" si="1"/>
        <v>119.16666666666667</v>
      </c>
      <c r="F12" s="32">
        <f t="shared" si="0"/>
        <v>2300</v>
      </c>
    </row>
    <row r="13" spans="1:8" s="26" customFormat="1" ht="30.75" customHeight="1" x14ac:dyDescent="0.3">
      <c r="A13" s="37" t="s">
        <v>131</v>
      </c>
      <c r="B13" s="38" t="s">
        <v>132</v>
      </c>
      <c r="C13" s="23">
        <f>C14</f>
        <v>33170</v>
      </c>
      <c r="D13" s="23">
        <f>D14</f>
        <v>35000</v>
      </c>
      <c r="E13" s="23">
        <f t="shared" si="1"/>
        <v>105.51703346397348</v>
      </c>
      <c r="F13" s="25">
        <f t="shared" si="0"/>
        <v>1830</v>
      </c>
      <c r="H13" s="27"/>
    </row>
    <row r="14" spans="1:8" ht="30" customHeight="1" x14ac:dyDescent="0.3">
      <c r="A14" s="29" t="s">
        <v>133</v>
      </c>
      <c r="B14" s="30" t="s">
        <v>134</v>
      </c>
      <c r="C14" s="31">
        <v>33170</v>
      </c>
      <c r="D14" s="31">
        <v>35000</v>
      </c>
      <c r="E14" s="31">
        <f t="shared" si="1"/>
        <v>105.51703346397348</v>
      </c>
      <c r="F14" s="32">
        <f t="shared" si="0"/>
        <v>1830</v>
      </c>
    </row>
    <row r="15" spans="1:8" s="26" customFormat="1" ht="24.75" customHeight="1" x14ac:dyDescent="0.3">
      <c r="A15" s="21" t="s">
        <v>135</v>
      </c>
      <c r="B15" s="28" t="s">
        <v>136</v>
      </c>
      <c r="C15" s="23">
        <f>C16+C17+C18+C19</f>
        <v>184291.8</v>
      </c>
      <c r="D15" s="23">
        <f>D16+D17+D18+D19</f>
        <v>194442.1</v>
      </c>
      <c r="E15" s="23">
        <f t="shared" si="1"/>
        <v>105.50773284541147</v>
      </c>
      <c r="F15" s="25">
        <f t="shared" si="0"/>
        <v>10150.300000000017</v>
      </c>
      <c r="H15" s="27"/>
    </row>
    <row r="16" spans="1:8" ht="22.5" customHeight="1" x14ac:dyDescent="0.3">
      <c r="A16" s="29" t="s">
        <v>137</v>
      </c>
      <c r="B16" s="30" t="s">
        <v>138</v>
      </c>
      <c r="C16" s="31">
        <f>74265.4+15300</f>
        <v>89565.4</v>
      </c>
      <c r="D16" s="31">
        <v>95600</v>
      </c>
      <c r="E16" s="31">
        <f t="shared" si="1"/>
        <v>106.73764645722568</v>
      </c>
      <c r="F16" s="32">
        <f t="shared" si="0"/>
        <v>6034.6000000000058</v>
      </c>
    </row>
    <row r="17" spans="1:8" ht="22.5" customHeight="1" x14ac:dyDescent="0.3">
      <c r="A17" s="29" t="s">
        <v>139</v>
      </c>
      <c r="B17" s="30" t="s">
        <v>140</v>
      </c>
      <c r="C17" s="31">
        <v>80000</v>
      </c>
      <c r="D17" s="31">
        <v>83100</v>
      </c>
      <c r="E17" s="31">
        <f t="shared" si="1"/>
        <v>103.875</v>
      </c>
      <c r="F17" s="32">
        <f t="shared" si="0"/>
        <v>3100</v>
      </c>
    </row>
    <row r="18" spans="1:8" ht="22.5" customHeight="1" x14ac:dyDescent="0.3">
      <c r="A18" s="29" t="s">
        <v>141</v>
      </c>
      <c r="B18" s="30" t="s">
        <v>142</v>
      </c>
      <c r="C18" s="31">
        <v>2726.4</v>
      </c>
      <c r="D18" s="31">
        <v>3742.1</v>
      </c>
      <c r="E18" s="31">
        <f t="shared" si="1"/>
        <v>137.25425469483568</v>
      </c>
      <c r="F18" s="32">
        <f t="shared" si="0"/>
        <v>1015.6999999999998</v>
      </c>
    </row>
    <row r="19" spans="1:8" ht="22.5" customHeight="1" x14ac:dyDescent="0.3">
      <c r="A19" s="29" t="s">
        <v>143</v>
      </c>
      <c r="B19" s="30" t="s">
        <v>144</v>
      </c>
      <c r="C19" s="31">
        <v>12000</v>
      </c>
      <c r="D19" s="31">
        <v>12000</v>
      </c>
      <c r="E19" s="31">
        <f t="shared" si="1"/>
        <v>100</v>
      </c>
      <c r="F19" s="32">
        <f t="shared" si="0"/>
        <v>0</v>
      </c>
    </row>
    <row r="20" spans="1:8" s="26" customFormat="1" x14ac:dyDescent="0.3">
      <c r="A20" s="21" t="s">
        <v>145</v>
      </c>
      <c r="B20" s="28" t="s">
        <v>146</v>
      </c>
      <c r="C20" s="23">
        <f>C21+C22</f>
        <v>12005</v>
      </c>
      <c r="D20" s="23">
        <f>D21+D22</f>
        <v>13005</v>
      </c>
      <c r="E20" s="23">
        <f t="shared" si="1"/>
        <v>108.3298625572678</v>
      </c>
      <c r="F20" s="25">
        <f t="shared" si="0"/>
        <v>1000</v>
      </c>
      <c r="H20" s="27"/>
    </row>
    <row r="21" spans="1:8" ht="31.5" customHeight="1" x14ac:dyDescent="0.3">
      <c r="A21" s="29" t="s">
        <v>147</v>
      </c>
      <c r="B21" s="30" t="s">
        <v>148</v>
      </c>
      <c r="C21" s="31">
        <v>12000</v>
      </c>
      <c r="D21" s="31">
        <v>13000</v>
      </c>
      <c r="E21" s="31">
        <f t="shared" si="1"/>
        <v>108.33333333333333</v>
      </c>
      <c r="F21" s="32">
        <f t="shared" si="0"/>
        <v>1000</v>
      </c>
    </row>
    <row r="22" spans="1:8" ht="30.75" customHeight="1" x14ac:dyDescent="0.3">
      <c r="A22" s="29" t="s">
        <v>149</v>
      </c>
      <c r="B22" s="30" t="s">
        <v>150</v>
      </c>
      <c r="C22" s="31">
        <v>5</v>
      </c>
      <c r="D22" s="31">
        <v>5</v>
      </c>
      <c r="E22" s="31">
        <f t="shared" si="1"/>
        <v>100</v>
      </c>
      <c r="F22" s="32">
        <f t="shared" si="0"/>
        <v>0</v>
      </c>
    </row>
    <row r="23" spans="1:8" s="26" customFormat="1" ht="31.5" customHeight="1" x14ac:dyDescent="0.3">
      <c r="A23" s="21" t="s">
        <v>151</v>
      </c>
      <c r="B23" s="28" t="s">
        <v>152</v>
      </c>
      <c r="C23" s="23">
        <v>1093.7</v>
      </c>
      <c r="D23" s="23">
        <v>1094.5</v>
      </c>
      <c r="E23" s="23">
        <f t="shared" si="1"/>
        <v>100.07314620096919</v>
      </c>
      <c r="F23" s="25">
        <f t="shared" si="0"/>
        <v>0.79999999999995453</v>
      </c>
      <c r="H23" s="27"/>
    </row>
    <row r="24" spans="1:8" s="26" customFormat="1" ht="35.25" customHeight="1" x14ac:dyDescent="0.3">
      <c r="A24" s="21" t="s">
        <v>153</v>
      </c>
      <c r="B24" s="28" t="s">
        <v>154</v>
      </c>
      <c r="C24" s="23">
        <f>C25+C26+C30+C31</f>
        <v>71276</v>
      </c>
      <c r="D24" s="23">
        <f>D25+D26+D30+D31</f>
        <v>70296.2</v>
      </c>
      <c r="E24" s="23">
        <f t="shared" si="1"/>
        <v>98.625343734216287</v>
      </c>
      <c r="F24" s="25">
        <f t="shared" si="0"/>
        <v>-979.80000000000291</v>
      </c>
      <c r="H24" s="27"/>
    </row>
    <row r="25" spans="1:8" ht="21.75" hidden="1" customHeight="1" x14ac:dyDescent="0.3">
      <c r="A25" s="29" t="s">
        <v>155</v>
      </c>
      <c r="B25" s="30" t="s">
        <v>156</v>
      </c>
      <c r="C25" s="31"/>
      <c r="D25" s="31"/>
      <c r="E25" s="31"/>
      <c r="F25" s="32"/>
    </row>
    <row r="26" spans="1:8" ht="71.25" customHeight="1" x14ac:dyDescent="0.3">
      <c r="A26" s="29" t="s">
        <v>157</v>
      </c>
      <c r="B26" s="41" t="s">
        <v>158</v>
      </c>
      <c r="C26" s="31">
        <f>C27+C28+C29</f>
        <v>67775.8</v>
      </c>
      <c r="D26" s="31">
        <f>D27+D28+D29</f>
        <v>66796</v>
      </c>
      <c r="E26" s="31">
        <f t="shared" si="1"/>
        <v>98.554351258118672</v>
      </c>
      <c r="F26" s="32">
        <f t="shared" si="0"/>
        <v>-979.80000000000291</v>
      </c>
    </row>
    <row r="27" spans="1:8" ht="46.5" customHeight="1" x14ac:dyDescent="0.3">
      <c r="A27" s="29" t="s">
        <v>159</v>
      </c>
      <c r="B27" s="30" t="s">
        <v>160</v>
      </c>
      <c r="C27" s="31">
        <f>4150+60186</f>
        <v>64336</v>
      </c>
      <c r="D27" s="31">
        <v>62524</v>
      </c>
      <c r="E27" s="31">
        <f t="shared" si="1"/>
        <v>97.183536433722949</v>
      </c>
      <c r="F27" s="32">
        <f t="shared" si="0"/>
        <v>-1812</v>
      </c>
    </row>
    <row r="28" spans="1:8" ht="58.5" hidden="1" customHeight="1" x14ac:dyDescent="0.3">
      <c r="A28" s="29" t="s">
        <v>161</v>
      </c>
      <c r="B28" s="30" t="s">
        <v>162</v>
      </c>
      <c r="C28" s="31"/>
      <c r="D28" s="31"/>
      <c r="E28" s="31" t="s">
        <v>163</v>
      </c>
      <c r="F28" s="32">
        <f t="shared" si="0"/>
        <v>0</v>
      </c>
    </row>
    <row r="29" spans="1:8" ht="36" customHeight="1" x14ac:dyDescent="0.3">
      <c r="A29" s="42" t="s">
        <v>164</v>
      </c>
      <c r="B29" s="30" t="s">
        <v>165</v>
      </c>
      <c r="C29" s="31">
        <v>3439.8</v>
      </c>
      <c r="D29" s="31">
        <v>4272</v>
      </c>
      <c r="E29" s="31">
        <f t="shared" si="1"/>
        <v>124.1932670504099</v>
      </c>
      <c r="F29" s="32">
        <f t="shared" si="0"/>
        <v>832.19999999999982</v>
      </c>
    </row>
    <row r="30" spans="1:8" ht="44.25" customHeight="1" x14ac:dyDescent="0.3">
      <c r="A30" s="29" t="s">
        <v>166</v>
      </c>
      <c r="B30" s="30" t="s">
        <v>167</v>
      </c>
      <c r="C30" s="31">
        <v>1062.2</v>
      </c>
      <c r="D30" s="31">
        <v>1062.2</v>
      </c>
      <c r="E30" s="31">
        <f t="shared" si="1"/>
        <v>100</v>
      </c>
      <c r="F30" s="32">
        <f t="shared" si="0"/>
        <v>0</v>
      </c>
    </row>
    <row r="31" spans="1:8" ht="58.5" customHeight="1" x14ac:dyDescent="0.3">
      <c r="A31" s="29" t="s">
        <v>168</v>
      </c>
      <c r="B31" s="30" t="s">
        <v>169</v>
      </c>
      <c r="C31" s="31">
        <v>2438</v>
      </c>
      <c r="D31" s="31">
        <v>2438</v>
      </c>
      <c r="E31" s="31">
        <f t="shared" si="1"/>
        <v>100</v>
      </c>
      <c r="F31" s="32">
        <f t="shared" si="0"/>
        <v>0</v>
      </c>
    </row>
    <row r="32" spans="1:8" s="26" customFormat="1" ht="27.75" customHeight="1" x14ac:dyDescent="0.3">
      <c r="A32" s="21" t="s">
        <v>170</v>
      </c>
      <c r="B32" s="28" t="s">
        <v>171</v>
      </c>
      <c r="C32" s="23">
        <f>C33</f>
        <v>3500</v>
      </c>
      <c r="D32" s="23">
        <f>D33</f>
        <v>4600</v>
      </c>
      <c r="E32" s="23">
        <f t="shared" si="1"/>
        <v>131.42857142857142</v>
      </c>
      <c r="F32" s="25">
        <f t="shared" si="0"/>
        <v>1100</v>
      </c>
      <c r="H32" s="27"/>
    </row>
    <row r="33" spans="1:8" ht="25.5" customHeight="1" x14ac:dyDescent="0.3">
      <c r="A33" s="29" t="s">
        <v>172</v>
      </c>
      <c r="B33" s="30" t="s">
        <v>173</v>
      </c>
      <c r="C33" s="31">
        <v>3500</v>
      </c>
      <c r="D33" s="31">
        <v>4600</v>
      </c>
      <c r="E33" s="31">
        <f t="shared" si="1"/>
        <v>131.42857142857142</v>
      </c>
      <c r="F33" s="32">
        <f t="shared" si="0"/>
        <v>1100</v>
      </c>
    </row>
    <row r="34" spans="1:8" s="26" customFormat="1" ht="31.5" customHeight="1" x14ac:dyDescent="0.3">
      <c r="A34" s="21" t="s">
        <v>174</v>
      </c>
      <c r="B34" s="28" t="s">
        <v>175</v>
      </c>
      <c r="C34" s="23">
        <f>C35+C37+C42+C45</f>
        <v>141984.70000000001</v>
      </c>
      <c r="D34" s="23">
        <f>D35+D37+D42+D45</f>
        <v>105393.60000000001</v>
      </c>
      <c r="E34" s="23">
        <f t="shared" si="1"/>
        <v>74.22884296688305</v>
      </c>
      <c r="F34" s="25">
        <f t="shared" si="0"/>
        <v>-36591.100000000006</v>
      </c>
      <c r="H34" s="27"/>
    </row>
    <row r="35" spans="1:8" ht="33.75" hidden="1" customHeight="1" x14ac:dyDescent="0.3">
      <c r="A35" s="43" t="s">
        <v>176</v>
      </c>
      <c r="B35" s="44" t="s">
        <v>177</v>
      </c>
      <c r="C35" s="45">
        <f>C36</f>
        <v>1206.4000000000001</v>
      </c>
      <c r="D35" s="45">
        <f>D36</f>
        <v>758.8</v>
      </c>
      <c r="E35" s="31">
        <f t="shared" si="1"/>
        <v>62.897877984084872</v>
      </c>
      <c r="F35" s="32">
        <f t="shared" si="0"/>
        <v>-447.60000000000014</v>
      </c>
    </row>
    <row r="36" spans="1:8" s="47" customFormat="1" ht="21.75" hidden="1" customHeight="1" x14ac:dyDescent="0.3">
      <c r="A36" s="33" t="s">
        <v>178</v>
      </c>
      <c r="B36" s="34" t="s">
        <v>179</v>
      </c>
      <c r="C36" s="35">
        <v>1206.4000000000001</v>
      </c>
      <c r="D36" s="35">
        <v>758.8</v>
      </c>
      <c r="E36" s="35">
        <f t="shared" si="1"/>
        <v>62.897877984084872</v>
      </c>
      <c r="F36" s="46">
        <f t="shared" si="0"/>
        <v>-447.60000000000014</v>
      </c>
      <c r="H36" s="48"/>
    </row>
    <row r="37" spans="1:8" ht="30" hidden="1" customHeight="1" x14ac:dyDescent="0.3">
      <c r="A37" s="43" t="s">
        <v>180</v>
      </c>
      <c r="B37" s="49" t="s">
        <v>181</v>
      </c>
      <c r="C37" s="45">
        <f>SUM(C38:C41)</f>
        <v>23342.500000000004</v>
      </c>
      <c r="D37" s="45">
        <f>SUM(D38:D41)</f>
        <v>2127.3000000000002</v>
      </c>
      <c r="E37" s="31">
        <f t="shared" si="1"/>
        <v>9.113419727964013</v>
      </c>
      <c r="F37" s="32">
        <f t="shared" si="0"/>
        <v>-21215.200000000004</v>
      </c>
    </row>
    <row r="38" spans="1:8" s="47" customFormat="1" ht="20.25" hidden="1" customHeight="1" x14ac:dyDescent="0.3">
      <c r="A38" s="33" t="s">
        <v>182</v>
      </c>
      <c r="B38" s="34" t="s">
        <v>183</v>
      </c>
      <c r="C38" s="35">
        <v>2542.1999999999998</v>
      </c>
      <c r="D38" s="66">
        <v>2127.3000000000002</v>
      </c>
      <c r="E38" s="35">
        <f t="shared" si="1"/>
        <v>83.679490205333977</v>
      </c>
      <c r="F38" s="46">
        <f t="shared" si="0"/>
        <v>-414.89999999999964</v>
      </c>
      <c r="H38" s="48"/>
    </row>
    <row r="39" spans="1:8" s="47" customFormat="1" ht="20.25" hidden="1" customHeight="1" x14ac:dyDescent="0.3">
      <c r="A39" s="33" t="s">
        <v>184</v>
      </c>
      <c r="B39" s="34" t="s">
        <v>185</v>
      </c>
      <c r="C39" s="35"/>
      <c r="D39" s="35"/>
      <c r="E39" s="35"/>
      <c r="F39" s="46"/>
      <c r="H39" s="48"/>
    </row>
    <row r="40" spans="1:8" s="47" customFormat="1" ht="20.25" hidden="1" customHeight="1" x14ac:dyDescent="0.3">
      <c r="A40" s="33" t="s">
        <v>186</v>
      </c>
      <c r="B40" s="34" t="s">
        <v>187</v>
      </c>
      <c r="C40" s="35">
        <v>20461.400000000001</v>
      </c>
      <c r="D40" s="35"/>
      <c r="E40" s="35">
        <f t="shared" si="1"/>
        <v>0</v>
      </c>
      <c r="F40" s="46">
        <f t="shared" si="0"/>
        <v>-20461.400000000001</v>
      </c>
      <c r="H40" s="48"/>
    </row>
    <row r="41" spans="1:8" s="47" customFormat="1" ht="20.25" hidden="1" customHeight="1" x14ac:dyDescent="0.3">
      <c r="A41" s="33" t="s">
        <v>188</v>
      </c>
      <c r="B41" s="34" t="s">
        <v>189</v>
      </c>
      <c r="C41" s="35">
        <v>338.9</v>
      </c>
      <c r="D41" s="35"/>
      <c r="E41" s="35">
        <f t="shared" si="1"/>
        <v>0</v>
      </c>
      <c r="F41" s="46">
        <f t="shared" si="0"/>
        <v>-338.9</v>
      </c>
      <c r="H41" s="48"/>
    </row>
    <row r="42" spans="1:8" ht="30.75" hidden="1" customHeight="1" x14ac:dyDescent="0.3">
      <c r="A42" s="43" t="s">
        <v>190</v>
      </c>
      <c r="B42" s="49" t="s">
        <v>191</v>
      </c>
      <c r="C42" s="45">
        <f>C43+C44</f>
        <v>1150.3</v>
      </c>
      <c r="D42" s="45">
        <f>D43+D44</f>
        <v>1599.9</v>
      </c>
      <c r="E42" s="31">
        <f t="shared" si="1"/>
        <v>139.08545596800838</v>
      </c>
      <c r="F42" s="32">
        <f t="shared" si="0"/>
        <v>449.60000000000014</v>
      </c>
    </row>
    <row r="43" spans="1:8" s="47" customFormat="1" ht="23.25" hidden="1" customHeight="1" x14ac:dyDescent="0.3">
      <c r="A43" s="33" t="s">
        <v>192</v>
      </c>
      <c r="B43" s="34" t="s">
        <v>193</v>
      </c>
      <c r="C43" s="35">
        <v>551</v>
      </c>
      <c r="D43" s="35">
        <v>1017.2</v>
      </c>
      <c r="E43" s="35">
        <f t="shared" si="1"/>
        <v>184.60980036297642</v>
      </c>
      <c r="F43" s="46">
        <f t="shared" si="0"/>
        <v>466.20000000000005</v>
      </c>
      <c r="H43" s="48"/>
    </row>
    <row r="44" spans="1:8" s="47" customFormat="1" ht="23.25" hidden="1" customHeight="1" x14ac:dyDescent="0.3">
      <c r="A44" s="33" t="s">
        <v>194</v>
      </c>
      <c r="B44" s="34" t="s">
        <v>195</v>
      </c>
      <c r="C44" s="35">
        <v>599.29999999999995</v>
      </c>
      <c r="D44" s="35">
        <v>582.70000000000005</v>
      </c>
      <c r="E44" s="35">
        <f t="shared" si="1"/>
        <v>97.230101785416338</v>
      </c>
      <c r="F44" s="46">
        <f t="shared" si="0"/>
        <v>-16.599999999999909</v>
      </c>
      <c r="H44" s="48"/>
    </row>
    <row r="45" spans="1:8" ht="29.25" hidden="1" customHeight="1" x14ac:dyDescent="0.3">
      <c r="A45" s="43" t="s">
        <v>196</v>
      </c>
      <c r="B45" s="49" t="s">
        <v>197</v>
      </c>
      <c r="C45" s="45">
        <f>C46+C47</f>
        <v>116285.5</v>
      </c>
      <c r="D45" s="45">
        <f>D46+D47</f>
        <v>100907.6</v>
      </c>
      <c r="E45" s="31">
        <f t="shared" si="1"/>
        <v>86.775737301727219</v>
      </c>
      <c r="F45" s="32">
        <f t="shared" si="0"/>
        <v>-15377.899999999994</v>
      </c>
    </row>
    <row r="46" spans="1:8" s="47" customFormat="1" ht="21.75" hidden="1" customHeight="1" x14ac:dyDescent="0.3">
      <c r="A46" s="33" t="s">
        <v>198</v>
      </c>
      <c r="B46" s="34" t="s">
        <v>199</v>
      </c>
      <c r="C46" s="35">
        <v>112327</v>
      </c>
      <c r="D46" s="35">
        <v>98613</v>
      </c>
      <c r="E46" s="35">
        <f t="shared" si="1"/>
        <v>87.791003053584632</v>
      </c>
      <c r="F46" s="46">
        <f t="shared" si="0"/>
        <v>-13714</v>
      </c>
      <c r="H46" s="48"/>
    </row>
    <row r="47" spans="1:8" s="47" customFormat="1" ht="21.75" hidden="1" customHeight="1" x14ac:dyDescent="0.3">
      <c r="A47" s="33" t="s">
        <v>200</v>
      </c>
      <c r="B47" s="34" t="s">
        <v>201</v>
      </c>
      <c r="C47" s="35">
        <v>3958.5</v>
      </c>
      <c r="D47" s="35">
        <v>2294.6</v>
      </c>
      <c r="E47" s="35">
        <f t="shared" si="1"/>
        <v>57.966401414677271</v>
      </c>
      <c r="F47" s="46">
        <f t="shared" si="0"/>
        <v>-1663.9</v>
      </c>
      <c r="H47" s="48"/>
    </row>
    <row r="48" spans="1:8" s="26" customFormat="1" ht="29.25" customHeight="1" x14ac:dyDescent="0.3">
      <c r="A48" s="21" t="s">
        <v>202</v>
      </c>
      <c r="B48" s="28" t="s">
        <v>203</v>
      </c>
      <c r="C48" s="23">
        <f>C49+C50+C51</f>
        <v>74932</v>
      </c>
      <c r="D48" s="23">
        <f>D49+D50+D51</f>
        <v>94600</v>
      </c>
      <c r="E48" s="23">
        <f t="shared" si="1"/>
        <v>126.24779800352319</v>
      </c>
      <c r="F48" s="25">
        <f t="shared" si="0"/>
        <v>19668</v>
      </c>
      <c r="H48" s="27"/>
    </row>
    <row r="49" spans="1:8" ht="69.75" hidden="1" customHeight="1" x14ac:dyDescent="0.3">
      <c r="A49" s="29" t="s">
        <v>204</v>
      </c>
      <c r="B49" s="41" t="s">
        <v>205</v>
      </c>
      <c r="C49" s="31">
        <v>55600</v>
      </c>
      <c r="D49" s="54">
        <v>67100</v>
      </c>
      <c r="E49" s="31">
        <f t="shared" si="1"/>
        <v>120.68345323741008</v>
      </c>
      <c r="F49" s="32">
        <f t="shared" si="0"/>
        <v>11500</v>
      </c>
    </row>
    <row r="50" spans="1:8" ht="30" hidden="1" customHeight="1" x14ac:dyDescent="0.3">
      <c r="A50" s="29" t="s">
        <v>206</v>
      </c>
      <c r="B50" s="30" t="s">
        <v>207</v>
      </c>
      <c r="C50" s="31">
        <f>3082+10550</f>
        <v>13632</v>
      </c>
      <c r="D50" s="54">
        <v>17500</v>
      </c>
      <c r="E50" s="31">
        <f t="shared" si="1"/>
        <v>128.3744131455399</v>
      </c>
      <c r="F50" s="32">
        <f t="shared" si="0"/>
        <v>3868</v>
      </c>
    </row>
    <row r="51" spans="1:8" ht="57" hidden="1" customHeight="1" x14ac:dyDescent="0.3">
      <c r="A51" s="29" t="s">
        <v>208</v>
      </c>
      <c r="B51" s="30" t="s">
        <v>209</v>
      </c>
      <c r="C51" s="31">
        <f>3400+2300</f>
        <v>5700</v>
      </c>
      <c r="D51" s="54">
        <v>10000</v>
      </c>
      <c r="E51" s="31"/>
      <c r="F51" s="32">
        <f t="shared" si="0"/>
        <v>4300</v>
      </c>
    </row>
    <row r="52" spans="1:8" s="26" customFormat="1" ht="26.25" customHeight="1" x14ac:dyDescent="0.3">
      <c r="A52" s="21" t="s">
        <v>210</v>
      </c>
      <c r="B52" s="28" t="s">
        <v>211</v>
      </c>
      <c r="C52" s="23">
        <v>10500</v>
      </c>
      <c r="D52" s="23">
        <v>12000</v>
      </c>
      <c r="E52" s="23">
        <f t="shared" si="1"/>
        <v>114.28571428571428</v>
      </c>
      <c r="F52" s="25">
        <f t="shared" si="0"/>
        <v>1500</v>
      </c>
      <c r="H52" s="27"/>
    </row>
    <row r="53" spans="1:8" s="26" customFormat="1" ht="20.25" customHeight="1" x14ac:dyDescent="0.3">
      <c r="A53" s="21" t="s">
        <v>212</v>
      </c>
      <c r="B53" s="28" t="s">
        <v>213</v>
      </c>
      <c r="C53" s="23"/>
      <c r="D53" s="23"/>
      <c r="E53" s="23"/>
      <c r="F53" s="25"/>
      <c r="H53" s="27"/>
    </row>
    <row r="54" spans="1:8" s="26" customFormat="1" x14ac:dyDescent="0.3">
      <c r="A54" s="21" t="s">
        <v>214</v>
      </c>
      <c r="B54" s="22" t="s">
        <v>215</v>
      </c>
      <c r="C54" s="23">
        <f>C56+C58+C86+C105+C113+C114+C118+C119</f>
        <v>3203812.5</v>
      </c>
      <c r="D54" s="23">
        <f>D56+D58+D86+D105+D113+D114+D118+D119</f>
        <v>3143968.7069799998</v>
      </c>
      <c r="E54" s="23">
        <f t="shared" si="1"/>
        <v>98.132106887653364</v>
      </c>
      <c r="F54" s="25">
        <f t="shared" si="0"/>
        <v>-59843.793020000216</v>
      </c>
      <c r="H54" s="27"/>
    </row>
    <row r="55" spans="1:8" s="26" customFormat="1" ht="30.75" customHeight="1" x14ac:dyDescent="0.3">
      <c r="A55" s="50" t="s">
        <v>216</v>
      </c>
      <c r="B55" s="28" t="s">
        <v>217</v>
      </c>
      <c r="C55" s="23">
        <f>C56+C58+C86+C105</f>
        <v>3170117.3</v>
      </c>
      <c r="D55" s="23">
        <f>D56+D58+D86+D105</f>
        <v>3157518</v>
      </c>
      <c r="E55" s="23">
        <f>D55/C55*100</f>
        <v>99.602560447842109</v>
      </c>
      <c r="F55" s="25">
        <f>D55-C55</f>
        <v>-12599.299999999814</v>
      </c>
      <c r="H55" s="27"/>
    </row>
    <row r="56" spans="1:8" s="26" customFormat="1" ht="23.25" customHeight="1" x14ac:dyDescent="0.3">
      <c r="A56" s="50" t="s">
        <v>218</v>
      </c>
      <c r="B56" s="28" t="s">
        <v>219</v>
      </c>
      <c r="C56" s="51">
        <f>C57</f>
        <v>32613</v>
      </c>
      <c r="D56" s="51">
        <f>D57</f>
        <v>32613</v>
      </c>
      <c r="E56" s="23">
        <f t="shared" si="1"/>
        <v>100</v>
      </c>
      <c r="F56" s="25">
        <f t="shared" si="0"/>
        <v>0</v>
      </c>
      <c r="H56" s="27"/>
    </row>
    <row r="57" spans="1:8" ht="30" customHeight="1" x14ac:dyDescent="0.3">
      <c r="A57" s="29" t="s">
        <v>220</v>
      </c>
      <c r="B57" s="52" t="s">
        <v>221</v>
      </c>
      <c r="C57" s="53">
        <v>32613</v>
      </c>
      <c r="D57" s="53">
        <v>32613</v>
      </c>
      <c r="E57" s="31">
        <f t="shared" si="1"/>
        <v>100</v>
      </c>
      <c r="F57" s="32">
        <f t="shared" si="0"/>
        <v>0</v>
      </c>
    </row>
    <row r="58" spans="1:8" s="26" customFormat="1" ht="31.5" customHeight="1" x14ac:dyDescent="0.3">
      <c r="A58" s="21" t="s">
        <v>222</v>
      </c>
      <c r="B58" s="28" t="s">
        <v>223</v>
      </c>
      <c r="C58" s="23">
        <f>SUM(C59:C85)</f>
        <v>299762.40000000002</v>
      </c>
      <c r="D58" s="23">
        <f>SUM(D59:D85)</f>
        <v>292629.10000000003</v>
      </c>
      <c r="E58" s="23">
        <f t="shared" si="1"/>
        <v>97.620348649463722</v>
      </c>
      <c r="F58" s="25">
        <f t="shared" si="0"/>
        <v>-7133.2999999999884</v>
      </c>
      <c r="H58" s="27"/>
    </row>
    <row r="59" spans="1:8" ht="42" customHeight="1" x14ac:dyDescent="0.3">
      <c r="A59" s="29" t="s">
        <v>224</v>
      </c>
      <c r="B59" s="52" t="s">
        <v>225</v>
      </c>
      <c r="C59" s="31">
        <v>1838.3</v>
      </c>
      <c r="D59" s="31">
        <f>C59</f>
        <v>1838.3</v>
      </c>
      <c r="E59" s="31">
        <f t="shared" si="1"/>
        <v>100</v>
      </c>
      <c r="F59" s="32">
        <f t="shared" si="0"/>
        <v>0</v>
      </c>
    </row>
    <row r="60" spans="1:8" ht="57" customHeight="1" x14ac:dyDescent="0.3">
      <c r="A60" s="29" t="s">
        <v>224</v>
      </c>
      <c r="B60" s="52" t="s">
        <v>226</v>
      </c>
      <c r="C60" s="31">
        <v>5964.3</v>
      </c>
      <c r="D60" s="31">
        <f t="shared" ref="D60:D85" si="2">C60</f>
        <v>5964.3</v>
      </c>
      <c r="E60" s="31">
        <f t="shared" si="1"/>
        <v>100</v>
      </c>
      <c r="F60" s="32">
        <f t="shared" si="0"/>
        <v>0</v>
      </c>
    </row>
    <row r="61" spans="1:8" ht="57" hidden="1" customHeight="1" x14ac:dyDescent="0.3">
      <c r="A61" s="29" t="s">
        <v>224</v>
      </c>
      <c r="B61" s="52" t="s">
        <v>226</v>
      </c>
      <c r="C61" s="54"/>
      <c r="D61" s="31"/>
      <c r="E61" s="31"/>
      <c r="F61" s="32"/>
    </row>
    <row r="62" spans="1:8" ht="53.25" customHeight="1" x14ac:dyDescent="0.3">
      <c r="A62" s="29" t="s">
        <v>227</v>
      </c>
      <c r="B62" s="52" t="s">
        <v>228</v>
      </c>
      <c r="C62" s="31">
        <v>1869.3</v>
      </c>
      <c r="D62" s="31">
        <v>1869.3</v>
      </c>
      <c r="E62" s="31">
        <f t="shared" si="1"/>
        <v>100</v>
      </c>
      <c r="F62" s="32">
        <f t="shared" si="0"/>
        <v>0</v>
      </c>
    </row>
    <row r="63" spans="1:8" ht="53.25" customHeight="1" x14ac:dyDescent="0.3">
      <c r="A63" s="29" t="s">
        <v>229</v>
      </c>
      <c r="B63" s="52" t="s">
        <v>228</v>
      </c>
      <c r="C63" s="31">
        <v>25380.400000000001</v>
      </c>
      <c r="D63" s="31">
        <f t="shared" si="2"/>
        <v>25380.400000000001</v>
      </c>
      <c r="E63" s="31">
        <f t="shared" si="1"/>
        <v>100</v>
      </c>
      <c r="F63" s="32">
        <f t="shared" si="0"/>
        <v>0</v>
      </c>
    </row>
    <row r="64" spans="1:8" ht="53.25" customHeight="1" x14ac:dyDescent="0.3">
      <c r="A64" s="29" t="s">
        <v>229</v>
      </c>
      <c r="B64" s="52" t="s">
        <v>230</v>
      </c>
      <c r="C64" s="31">
        <v>2182.6999999999998</v>
      </c>
      <c r="D64" s="31">
        <f t="shared" si="2"/>
        <v>2182.6999999999998</v>
      </c>
      <c r="E64" s="31">
        <f t="shared" si="1"/>
        <v>100</v>
      </c>
      <c r="F64" s="32">
        <f t="shared" si="0"/>
        <v>0</v>
      </c>
    </row>
    <row r="65" spans="1:8" ht="53.25" customHeight="1" x14ac:dyDescent="0.3">
      <c r="A65" s="29" t="s">
        <v>231</v>
      </c>
      <c r="B65" s="52" t="s">
        <v>228</v>
      </c>
      <c r="C65" s="31">
        <v>95000</v>
      </c>
      <c r="D65" s="31">
        <v>95000</v>
      </c>
      <c r="E65" s="31">
        <f t="shared" si="1"/>
        <v>100</v>
      </c>
      <c r="F65" s="32">
        <f t="shared" si="0"/>
        <v>0</v>
      </c>
    </row>
    <row r="66" spans="1:8" ht="30" customHeight="1" x14ac:dyDescent="0.3">
      <c r="A66" s="29" t="s">
        <v>232</v>
      </c>
      <c r="B66" s="52" t="s">
        <v>233</v>
      </c>
      <c r="C66" s="31">
        <v>39339</v>
      </c>
      <c r="D66" s="31">
        <f t="shared" si="2"/>
        <v>39339</v>
      </c>
      <c r="E66" s="31">
        <f t="shared" si="1"/>
        <v>100</v>
      </c>
      <c r="F66" s="32">
        <f t="shared" si="0"/>
        <v>0</v>
      </c>
    </row>
    <row r="67" spans="1:8" ht="44.25" customHeight="1" x14ac:dyDescent="0.3">
      <c r="A67" s="29" t="s">
        <v>234</v>
      </c>
      <c r="B67" s="52" t="s">
        <v>235</v>
      </c>
      <c r="C67" s="31">
        <v>5095.3999999999996</v>
      </c>
      <c r="D67" s="31">
        <f t="shared" si="2"/>
        <v>5095.3999999999996</v>
      </c>
      <c r="E67" s="31">
        <f t="shared" si="1"/>
        <v>100</v>
      </c>
      <c r="F67" s="32">
        <f t="shared" si="0"/>
        <v>0</v>
      </c>
    </row>
    <row r="68" spans="1:8" ht="45.75" customHeight="1" x14ac:dyDescent="0.3">
      <c r="A68" s="29" t="s">
        <v>234</v>
      </c>
      <c r="B68" s="52" t="s">
        <v>236</v>
      </c>
      <c r="C68" s="31">
        <v>2556.1</v>
      </c>
      <c r="D68" s="31">
        <f t="shared" si="2"/>
        <v>2556.1</v>
      </c>
      <c r="E68" s="31">
        <f t="shared" si="1"/>
        <v>100</v>
      </c>
      <c r="F68" s="32">
        <f t="shared" si="0"/>
        <v>0</v>
      </c>
    </row>
    <row r="69" spans="1:8" ht="67.5" customHeight="1" x14ac:dyDescent="0.3">
      <c r="A69" s="29" t="s">
        <v>234</v>
      </c>
      <c r="B69" s="52" t="s">
        <v>237</v>
      </c>
      <c r="C69" s="31">
        <v>27234.6</v>
      </c>
      <c r="D69" s="31">
        <f t="shared" si="2"/>
        <v>27234.6</v>
      </c>
      <c r="E69" s="31">
        <f t="shared" si="1"/>
        <v>100</v>
      </c>
      <c r="F69" s="32">
        <f t="shared" si="0"/>
        <v>0</v>
      </c>
    </row>
    <row r="70" spans="1:8" ht="30.75" customHeight="1" x14ac:dyDescent="0.3">
      <c r="A70" s="29" t="s">
        <v>234</v>
      </c>
      <c r="B70" s="52" t="s">
        <v>238</v>
      </c>
      <c r="C70" s="31">
        <v>4041</v>
      </c>
      <c r="D70" s="31">
        <v>4041</v>
      </c>
      <c r="E70" s="31">
        <f t="shared" si="1"/>
        <v>100</v>
      </c>
      <c r="F70" s="32">
        <f t="shared" si="0"/>
        <v>0</v>
      </c>
    </row>
    <row r="71" spans="1:8" ht="55.5" customHeight="1" x14ac:dyDescent="0.3">
      <c r="A71" s="29" t="s">
        <v>234</v>
      </c>
      <c r="B71" s="52" t="s">
        <v>239</v>
      </c>
      <c r="C71" s="31">
        <v>800</v>
      </c>
      <c r="D71" s="31">
        <f t="shared" si="2"/>
        <v>800</v>
      </c>
      <c r="E71" s="31">
        <f t="shared" si="1"/>
        <v>100</v>
      </c>
      <c r="F71" s="32">
        <f t="shared" si="0"/>
        <v>0</v>
      </c>
    </row>
    <row r="72" spans="1:8" ht="50.1" customHeight="1" x14ac:dyDescent="0.3">
      <c r="A72" s="29" t="s">
        <v>234</v>
      </c>
      <c r="B72" s="52" t="s">
        <v>240</v>
      </c>
      <c r="C72" s="31">
        <v>2050</v>
      </c>
      <c r="D72" s="31">
        <f t="shared" si="2"/>
        <v>2050</v>
      </c>
      <c r="E72" s="31">
        <f t="shared" si="1"/>
        <v>100</v>
      </c>
      <c r="F72" s="32">
        <f t="shared" si="0"/>
        <v>0</v>
      </c>
    </row>
    <row r="73" spans="1:8" ht="32.25" customHeight="1" x14ac:dyDescent="0.3">
      <c r="A73" s="29" t="s">
        <v>234</v>
      </c>
      <c r="B73" s="52" t="s">
        <v>241</v>
      </c>
      <c r="C73" s="31">
        <v>6536</v>
      </c>
      <c r="D73" s="31">
        <v>2574.6999999999998</v>
      </c>
      <c r="E73" s="31">
        <f t="shared" ref="E73:E112" si="3">D73/C73*100</f>
        <v>39.392594859241129</v>
      </c>
      <c r="F73" s="32">
        <f t="shared" ref="F73:F120" si="4">D73-C73</f>
        <v>-3961.3</v>
      </c>
    </row>
    <row r="74" spans="1:8" ht="45" customHeight="1" x14ac:dyDescent="0.3">
      <c r="A74" s="29" t="s">
        <v>234</v>
      </c>
      <c r="B74" s="52" t="s">
        <v>242</v>
      </c>
      <c r="C74" s="31">
        <v>15549</v>
      </c>
      <c r="D74" s="31">
        <f t="shared" si="2"/>
        <v>15549</v>
      </c>
      <c r="E74" s="31">
        <f t="shared" si="3"/>
        <v>100</v>
      </c>
      <c r="F74" s="32">
        <f t="shared" si="4"/>
        <v>0</v>
      </c>
    </row>
    <row r="75" spans="1:8" ht="45" customHeight="1" x14ac:dyDescent="0.3">
      <c r="A75" s="29" t="s">
        <v>234</v>
      </c>
      <c r="B75" s="52" t="s">
        <v>243</v>
      </c>
      <c r="C75" s="31">
        <v>16050.6</v>
      </c>
      <c r="D75" s="31">
        <v>16050.6</v>
      </c>
      <c r="E75" s="31">
        <f t="shared" si="3"/>
        <v>100</v>
      </c>
      <c r="F75" s="32">
        <f t="shared" si="4"/>
        <v>0</v>
      </c>
    </row>
    <row r="76" spans="1:8" ht="69.75" customHeight="1" x14ac:dyDescent="0.3">
      <c r="A76" s="29" t="s">
        <v>234</v>
      </c>
      <c r="B76" s="52" t="s">
        <v>244</v>
      </c>
      <c r="C76" s="31">
        <v>3172</v>
      </c>
      <c r="D76" s="31">
        <v>0</v>
      </c>
      <c r="E76" s="31">
        <f t="shared" si="3"/>
        <v>0</v>
      </c>
      <c r="F76" s="32">
        <f t="shared" si="4"/>
        <v>-3172</v>
      </c>
    </row>
    <row r="77" spans="1:8" s="55" customFormat="1" ht="54.75" customHeight="1" x14ac:dyDescent="0.3">
      <c r="A77" s="29" t="s">
        <v>234</v>
      </c>
      <c r="B77" s="52" t="s">
        <v>245</v>
      </c>
      <c r="C77" s="31">
        <v>6134.2</v>
      </c>
      <c r="D77" s="31">
        <v>6134.2</v>
      </c>
      <c r="E77" s="31">
        <f t="shared" si="3"/>
        <v>100</v>
      </c>
      <c r="F77" s="32">
        <f t="shared" si="4"/>
        <v>0</v>
      </c>
      <c r="H77" s="56"/>
    </row>
    <row r="78" spans="1:8" s="55" customFormat="1" ht="45" customHeight="1" x14ac:dyDescent="0.3">
      <c r="A78" s="29" t="s">
        <v>246</v>
      </c>
      <c r="B78" s="52" t="s">
        <v>247</v>
      </c>
      <c r="C78" s="31">
        <v>1153.5</v>
      </c>
      <c r="D78" s="31">
        <v>1153.5</v>
      </c>
      <c r="E78" s="31">
        <f t="shared" si="3"/>
        <v>100</v>
      </c>
      <c r="F78" s="32">
        <f t="shared" si="4"/>
        <v>0</v>
      </c>
      <c r="H78" s="56"/>
    </row>
    <row r="79" spans="1:8" ht="57.75" customHeight="1" x14ac:dyDescent="0.3">
      <c r="A79" s="29" t="s">
        <v>248</v>
      </c>
      <c r="B79" s="52" t="s">
        <v>249</v>
      </c>
      <c r="C79" s="31">
        <v>500</v>
      </c>
      <c r="D79" s="31">
        <f t="shared" si="2"/>
        <v>500</v>
      </c>
      <c r="E79" s="31">
        <f t="shared" si="3"/>
        <v>100</v>
      </c>
      <c r="F79" s="32">
        <f t="shared" si="4"/>
        <v>0</v>
      </c>
    </row>
    <row r="80" spans="1:8" ht="53.25" customHeight="1" x14ac:dyDescent="0.3">
      <c r="A80" s="29" t="s">
        <v>250</v>
      </c>
      <c r="B80" s="52" t="s">
        <v>251</v>
      </c>
      <c r="C80" s="31">
        <v>893</v>
      </c>
      <c r="D80" s="31">
        <f t="shared" si="2"/>
        <v>893</v>
      </c>
      <c r="E80" s="31">
        <f t="shared" si="3"/>
        <v>100</v>
      </c>
      <c r="F80" s="32">
        <f t="shared" si="4"/>
        <v>0</v>
      </c>
    </row>
    <row r="81" spans="1:8" ht="42.75" customHeight="1" x14ac:dyDescent="0.3">
      <c r="A81" s="29" t="s">
        <v>252</v>
      </c>
      <c r="B81" s="52" t="s">
        <v>253</v>
      </c>
      <c r="C81" s="31">
        <v>22249</v>
      </c>
      <c r="D81" s="31">
        <v>22249</v>
      </c>
      <c r="E81" s="31">
        <f>D81/C81*100</f>
        <v>100</v>
      </c>
      <c r="F81" s="32">
        <f>D81-C81</f>
        <v>0</v>
      </c>
    </row>
    <row r="82" spans="1:8" ht="30.75" customHeight="1" x14ac:dyDescent="0.3">
      <c r="A82" s="29" t="s">
        <v>254</v>
      </c>
      <c r="B82" s="52" t="s">
        <v>255</v>
      </c>
      <c r="C82" s="31">
        <v>6184</v>
      </c>
      <c r="D82" s="31">
        <f t="shared" si="2"/>
        <v>6184</v>
      </c>
      <c r="E82" s="31">
        <f>D82/C82*100</f>
        <v>100</v>
      </c>
      <c r="F82" s="32">
        <f>D82-C82</f>
        <v>0</v>
      </c>
    </row>
    <row r="83" spans="1:8" ht="60.75" customHeight="1" x14ac:dyDescent="0.3">
      <c r="A83" s="29" t="s">
        <v>256</v>
      </c>
      <c r="B83" s="52" t="s">
        <v>257</v>
      </c>
      <c r="C83" s="31">
        <v>2285</v>
      </c>
      <c r="D83" s="31">
        <v>2285</v>
      </c>
      <c r="E83" s="31">
        <f>D83/C83*100</f>
        <v>100</v>
      </c>
      <c r="F83" s="32">
        <f>D83-C83</f>
        <v>0</v>
      </c>
    </row>
    <row r="84" spans="1:8" ht="43.5" customHeight="1" x14ac:dyDescent="0.3">
      <c r="A84" s="29" t="s">
        <v>258</v>
      </c>
      <c r="B84" s="52" t="s">
        <v>259</v>
      </c>
      <c r="C84" s="31">
        <v>101</v>
      </c>
      <c r="D84" s="31">
        <v>101</v>
      </c>
      <c r="E84" s="31">
        <f>D84/C84*100</f>
        <v>100</v>
      </c>
      <c r="F84" s="32">
        <f>D84-C84</f>
        <v>0</v>
      </c>
    </row>
    <row r="85" spans="1:8" ht="54" customHeight="1" x14ac:dyDescent="0.3">
      <c r="A85" s="29" t="s">
        <v>260</v>
      </c>
      <c r="B85" s="52" t="s">
        <v>261</v>
      </c>
      <c r="C85" s="31">
        <v>5604</v>
      </c>
      <c r="D85" s="40">
        <f t="shared" si="2"/>
        <v>5604</v>
      </c>
      <c r="E85" s="31">
        <f t="shared" si="3"/>
        <v>100</v>
      </c>
      <c r="F85" s="32">
        <f t="shared" si="4"/>
        <v>0</v>
      </c>
    </row>
    <row r="86" spans="1:8" s="26" customFormat="1" ht="31.5" customHeight="1" x14ac:dyDescent="0.3">
      <c r="A86" s="21" t="s">
        <v>262</v>
      </c>
      <c r="B86" s="28" t="s">
        <v>263</v>
      </c>
      <c r="C86" s="23">
        <f>SUM(C87:C104)</f>
        <v>1659377</v>
      </c>
      <c r="D86" s="23">
        <f>SUM(D87:D104)</f>
        <v>1653911</v>
      </c>
      <c r="E86" s="23">
        <f t="shared" si="3"/>
        <v>99.670599267074337</v>
      </c>
      <c r="F86" s="25">
        <f t="shared" si="4"/>
        <v>-5466</v>
      </c>
      <c r="H86" s="27"/>
    </row>
    <row r="87" spans="1:8" ht="30" customHeight="1" x14ac:dyDescent="0.3">
      <c r="A87" s="29" t="s">
        <v>264</v>
      </c>
      <c r="B87" s="52" t="s">
        <v>265</v>
      </c>
      <c r="C87" s="31">
        <v>52455</v>
      </c>
      <c r="D87" s="31">
        <f>C87</f>
        <v>52455</v>
      </c>
      <c r="E87" s="31">
        <f t="shared" si="3"/>
        <v>100</v>
      </c>
      <c r="F87" s="32">
        <f t="shared" si="4"/>
        <v>0</v>
      </c>
    </row>
    <row r="88" spans="1:8" ht="30" customHeight="1" x14ac:dyDescent="0.3">
      <c r="A88" s="29" t="s">
        <v>266</v>
      </c>
      <c r="B88" s="52" t="s">
        <v>267</v>
      </c>
      <c r="C88" s="31">
        <v>5052</v>
      </c>
      <c r="D88" s="31">
        <f t="shared" ref="D88:D103" si="5">C88</f>
        <v>5052</v>
      </c>
      <c r="E88" s="31">
        <f t="shared" si="3"/>
        <v>100</v>
      </c>
      <c r="F88" s="32">
        <f t="shared" si="4"/>
        <v>0</v>
      </c>
    </row>
    <row r="89" spans="1:8" ht="42.75" customHeight="1" x14ac:dyDescent="0.3">
      <c r="A89" s="29" t="s">
        <v>268</v>
      </c>
      <c r="B89" s="52" t="s">
        <v>269</v>
      </c>
      <c r="C89" s="31">
        <v>2062</v>
      </c>
      <c r="D89" s="31">
        <v>478</v>
      </c>
      <c r="E89" s="31">
        <f t="shared" si="3"/>
        <v>23.18137730358875</v>
      </c>
      <c r="F89" s="32">
        <f t="shared" si="4"/>
        <v>-1584</v>
      </c>
    </row>
    <row r="90" spans="1:8" ht="94.5" customHeight="1" x14ac:dyDescent="0.3">
      <c r="A90" s="29" t="s">
        <v>270</v>
      </c>
      <c r="B90" s="52" t="s">
        <v>271</v>
      </c>
      <c r="C90" s="31">
        <v>52527</v>
      </c>
      <c r="D90" s="31">
        <f t="shared" si="5"/>
        <v>52527</v>
      </c>
      <c r="E90" s="31">
        <f t="shared" si="3"/>
        <v>100</v>
      </c>
      <c r="F90" s="32">
        <f t="shared" si="4"/>
        <v>0</v>
      </c>
    </row>
    <row r="91" spans="1:8" ht="60" customHeight="1" x14ac:dyDescent="0.3">
      <c r="A91" s="29" t="s">
        <v>272</v>
      </c>
      <c r="B91" s="52" t="s">
        <v>273</v>
      </c>
      <c r="C91" s="31">
        <v>4727</v>
      </c>
      <c r="D91" s="40">
        <f t="shared" si="5"/>
        <v>4727</v>
      </c>
      <c r="E91" s="31">
        <f t="shared" si="3"/>
        <v>100</v>
      </c>
      <c r="F91" s="32">
        <f t="shared" si="4"/>
        <v>0</v>
      </c>
    </row>
    <row r="92" spans="1:8" ht="81.75" customHeight="1" x14ac:dyDescent="0.3">
      <c r="A92" s="29" t="s">
        <v>274</v>
      </c>
      <c r="B92" s="52" t="s">
        <v>275</v>
      </c>
      <c r="C92" s="31">
        <v>4184</v>
      </c>
      <c r="D92" s="31">
        <v>4184</v>
      </c>
      <c r="E92" s="31">
        <f t="shared" si="3"/>
        <v>100</v>
      </c>
      <c r="F92" s="32">
        <f t="shared" si="4"/>
        <v>0</v>
      </c>
    </row>
    <row r="93" spans="1:8" ht="67.5" customHeight="1" x14ac:dyDescent="0.3">
      <c r="A93" s="29" t="s">
        <v>276</v>
      </c>
      <c r="B93" s="52" t="s">
        <v>277</v>
      </c>
      <c r="C93" s="31">
        <v>948</v>
      </c>
      <c r="D93" s="40">
        <f t="shared" si="5"/>
        <v>948</v>
      </c>
      <c r="E93" s="31">
        <f t="shared" si="3"/>
        <v>100</v>
      </c>
      <c r="F93" s="32">
        <f t="shared" si="4"/>
        <v>0</v>
      </c>
    </row>
    <row r="94" spans="1:8" ht="67.5" customHeight="1" x14ac:dyDescent="0.3">
      <c r="A94" s="29" t="s">
        <v>278</v>
      </c>
      <c r="B94" s="52" t="s">
        <v>279</v>
      </c>
      <c r="C94" s="31">
        <v>4093</v>
      </c>
      <c r="D94" s="40">
        <f t="shared" si="5"/>
        <v>4093</v>
      </c>
      <c r="E94" s="31">
        <f t="shared" si="3"/>
        <v>100</v>
      </c>
      <c r="F94" s="32">
        <f t="shared" si="4"/>
        <v>0</v>
      </c>
    </row>
    <row r="95" spans="1:8" ht="64.5" customHeight="1" x14ac:dyDescent="0.3">
      <c r="A95" s="29" t="s">
        <v>280</v>
      </c>
      <c r="B95" s="52" t="s">
        <v>281</v>
      </c>
      <c r="C95" s="31">
        <v>8186</v>
      </c>
      <c r="D95" s="40">
        <f t="shared" si="5"/>
        <v>8186</v>
      </c>
      <c r="E95" s="31">
        <f t="shared" si="3"/>
        <v>100</v>
      </c>
      <c r="F95" s="32">
        <f t="shared" si="4"/>
        <v>0</v>
      </c>
    </row>
    <row r="96" spans="1:8" ht="57" customHeight="1" x14ac:dyDescent="0.3">
      <c r="A96" s="29" t="s">
        <v>282</v>
      </c>
      <c r="B96" s="52" t="s">
        <v>283</v>
      </c>
      <c r="C96" s="31">
        <v>41920</v>
      </c>
      <c r="D96" s="40">
        <v>40000</v>
      </c>
      <c r="E96" s="31">
        <f t="shared" si="3"/>
        <v>95.419847328244273</v>
      </c>
      <c r="F96" s="32">
        <f t="shared" si="4"/>
        <v>-1920</v>
      </c>
    </row>
    <row r="97" spans="1:8" ht="55.5" customHeight="1" x14ac:dyDescent="0.3">
      <c r="A97" s="29" t="s">
        <v>284</v>
      </c>
      <c r="B97" s="52" t="s">
        <v>285</v>
      </c>
      <c r="C97" s="31">
        <v>2165</v>
      </c>
      <c r="D97" s="40">
        <f t="shared" si="5"/>
        <v>2165</v>
      </c>
      <c r="E97" s="31">
        <f t="shared" si="3"/>
        <v>100</v>
      </c>
      <c r="F97" s="32">
        <f t="shared" si="4"/>
        <v>0</v>
      </c>
    </row>
    <row r="98" spans="1:8" ht="57" customHeight="1" x14ac:dyDescent="0.3">
      <c r="A98" s="29" t="s">
        <v>286</v>
      </c>
      <c r="B98" s="52" t="s">
        <v>287</v>
      </c>
      <c r="C98" s="31">
        <v>27627</v>
      </c>
      <c r="D98" s="40">
        <f t="shared" si="5"/>
        <v>27627</v>
      </c>
      <c r="E98" s="31">
        <f t="shared" si="3"/>
        <v>100</v>
      </c>
      <c r="F98" s="32">
        <f t="shared" si="4"/>
        <v>0</v>
      </c>
    </row>
    <row r="99" spans="1:8" ht="56.25" customHeight="1" x14ac:dyDescent="0.3">
      <c r="A99" s="29" t="s">
        <v>288</v>
      </c>
      <c r="B99" s="52" t="s">
        <v>289</v>
      </c>
      <c r="C99" s="31">
        <v>1962</v>
      </c>
      <c r="D99" s="40">
        <v>0</v>
      </c>
      <c r="E99" s="31">
        <f t="shared" si="3"/>
        <v>0</v>
      </c>
      <c r="F99" s="32">
        <f t="shared" si="4"/>
        <v>-1962</v>
      </c>
    </row>
    <row r="100" spans="1:8" ht="34.5" customHeight="1" x14ac:dyDescent="0.3">
      <c r="A100" s="29" t="s">
        <v>290</v>
      </c>
      <c r="B100" s="52" t="s">
        <v>291</v>
      </c>
      <c r="C100" s="31">
        <v>5884</v>
      </c>
      <c r="D100" s="31">
        <v>5884</v>
      </c>
      <c r="E100" s="31">
        <f t="shared" si="3"/>
        <v>100</v>
      </c>
      <c r="F100" s="32">
        <f t="shared" si="4"/>
        <v>0</v>
      </c>
    </row>
    <row r="101" spans="1:8" ht="120" customHeight="1" x14ac:dyDescent="0.3">
      <c r="A101" s="29" t="s">
        <v>292</v>
      </c>
      <c r="B101" s="52" t="s">
        <v>293</v>
      </c>
      <c r="C101" s="31">
        <v>828095</v>
      </c>
      <c r="D101" s="31">
        <v>828095</v>
      </c>
      <c r="E101" s="31">
        <f t="shared" si="3"/>
        <v>100</v>
      </c>
      <c r="F101" s="32">
        <f t="shared" si="4"/>
        <v>0</v>
      </c>
    </row>
    <row r="102" spans="1:8" ht="96" customHeight="1" x14ac:dyDescent="0.3">
      <c r="A102" s="29" t="s">
        <v>294</v>
      </c>
      <c r="B102" s="52" t="s">
        <v>295</v>
      </c>
      <c r="C102" s="31">
        <v>591309</v>
      </c>
      <c r="D102" s="31">
        <v>591309</v>
      </c>
      <c r="E102" s="31">
        <f t="shared" si="3"/>
        <v>100</v>
      </c>
      <c r="F102" s="32">
        <f t="shared" si="4"/>
        <v>0</v>
      </c>
    </row>
    <row r="103" spans="1:8" ht="42.75" customHeight="1" x14ac:dyDescent="0.3">
      <c r="A103" s="29" t="s">
        <v>296</v>
      </c>
      <c r="B103" s="52" t="s">
        <v>297</v>
      </c>
      <c r="C103" s="31">
        <v>22338</v>
      </c>
      <c r="D103" s="40">
        <f t="shared" si="5"/>
        <v>22338</v>
      </c>
      <c r="E103" s="31">
        <f t="shared" si="3"/>
        <v>100</v>
      </c>
      <c r="F103" s="32">
        <f t="shared" si="4"/>
        <v>0</v>
      </c>
    </row>
    <row r="104" spans="1:8" ht="110.25" customHeight="1" x14ac:dyDescent="0.3">
      <c r="A104" s="29" t="s">
        <v>298</v>
      </c>
      <c r="B104" s="52" t="s">
        <v>299</v>
      </c>
      <c r="C104" s="31">
        <v>3843</v>
      </c>
      <c r="D104" s="31">
        <v>3843</v>
      </c>
      <c r="E104" s="31">
        <f t="shared" si="3"/>
        <v>100</v>
      </c>
      <c r="F104" s="32">
        <f t="shared" si="4"/>
        <v>0</v>
      </c>
    </row>
    <row r="105" spans="1:8" s="26" customFormat="1" ht="23.25" customHeight="1" x14ac:dyDescent="0.3">
      <c r="A105" s="21" t="s">
        <v>300</v>
      </c>
      <c r="B105" s="28" t="s">
        <v>301</v>
      </c>
      <c r="C105" s="23">
        <f>C106+C107+C108</f>
        <v>1178364.8999999999</v>
      </c>
      <c r="D105" s="23">
        <f>D106+D107+D108</f>
        <v>1178364.8999999999</v>
      </c>
      <c r="E105" s="23">
        <f t="shared" si="3"/>
        <v>100</v>
      </c>
      <c r="F105" s="25">
        <f t="shared" si="4"/>
        <v>0</v>
      </c>
      <c r="H105" s="27"/>
    </row>
    <row r="106" spans="1:8" ht="46.5" customHeight="1" x14ac:dyDescent="0.3">
      <c r="A106" s="29" t="s">
        <v>302</v>
      </c>
      <c r="B106" s="52" t="s">
        <v>303</v>
      </c>
      <c r="C106" s="31">
        <v>956044.1</v>
      </c>
      <c r="D106" s="31">
        <v>956044.1</v>
      </c>
      <c r="E106" s="31">
        <f t="shared" si="3"/>
        <v>100</v>
      </c>
      <c r="F106" s="32">
        <f t="shared" si="4"/>
        <v>0</v>
      </c>
    </row>
    <row r="107" spans="1:8" ht="47.25" customHeight="1" x14ac:dyDescent="0.3">
      <c r="A107" s="29" t="s">
        <v>304</v>
      </c>
      <c r="B107" s="30" t="s">
        <v>305</v>
      </c>
      <c r="C107" s="31">
        <v>12725</v>
      </c>
      <c r="D107" s="31">
        <v>12725</v>
      </c>
      <c r="E107" s="31">
        <f t="shared" si="3"/>
        <v>100</v>
      </c>
      <c r="F107" s="32">
        <f t="shared" si="4"/>
        <v>0</v>
      </c>
    </row>
    <row r="108" spans="1:8" ht="30" hidden="1" customHeight="1" x14ac:dyDescent="0.3">
      <c r="A108" s="29" t="s">
        <v>306</v>
      </c>
      <c r="B108" s="30" t="s">
        <v>307</v>
      </c>
      <c r="C108" s="39">
        <f>SUM(C109:C112)</f>
        <v>209595.8</v>
      </c>
      <c r="D108" s="39">
        <f>SUM(D109:D112)</f>
        <v>209595.8</v>
      </c>
      <c r="E108" s="31">
        <f t="shared" si="3"/>
        <v>100</v>
      </c>
      <c r="F108" s="32">
        <f t="shared" si="4"/>
        <v>0</v>
      </c>
    </row>
    <row r="109" spans="1:8" s="47" customFormat="1" ht="18.75" hidden="1" customHeight="1" x14ac:dyDescent="0.3">
      <c r="A109" s="33"/>
      <c r="B109" s="34" t="s">
        <v>308</v>
      </c>
      <c r="C109" s="35">
        <v>120800</v>
      </c>
      <c r="D109" s="35">
        <v>120800</v>
      </c>
      <c r="E109" s="35">
        <f t="shared" si="3"/>
        <v>100</v>
      </c>
      <c r="F109" s="46">
        <f t="shared" si="4"/>
        <v>0</v>
      </c>
      <c r="H109" s="48"/>
    </row>
    <row r="110" spans="1:8" s="47" customFormat="1" ht="30" hidden="1" customHeight="1" x14ac:dyDescent="0.3">
      <c r="A110" s="33"/>
      <c r="B110" s="34" t="s">
        <v>309</v>
      </c>
      <c r="C110" s="35">
        <v>15550</v>
      </c>
      <c r="D110" s="35">
        <v>15550</v>
      </c>
      <c r="E110" s="35">
        <f t="shared" si="3"/>
        <v>100</v>
      </c>
      <c r="F110" s="46">
        <f t="shared" si="4"/>
        <v>0</v>
      </c>
      <c r="H110" s="48"/>
    </row>
    <row r="111" spans="1:8" s="47" customFormat="1" ht="30" hidden="1" customHeight="1" x14ac:dyDescent="0.3">
      <c r="A111" s="33"/>
      <c r="B111" s="57" t="s">
        <v>310</v>
      </c>
      <c r="C111" s="35">
        <v>71245.8</v>
      </c>
      <c r="D111" s="35">
        <v>71245.8</v>
      </c>
      <c r="E111" s="35">
        <f t="shared" si="3"/>
        <v>100</v>
      </c>
      <c r="F111" s="46">
        <f t="shared" si="4"/>
        <v>0</v>
      </c>
      <c r="H111" s="48"/>
    </row>
    <row r="112" spans="1:8" s="47" customFormat="1" ht="30.75" hidden="1" customHeight="1" x14ac:dyDescent="0.3">
      <c r="A112" s="33"/>
      <c r="B112" s="34" t="s">
        <v>311</v>
      </c>
      <c r="C112" s="35">
        <v>2000</v>
      </c>
      <c r="D112" s="35">
        <v>2000</v>
      </c>
      <c r="E112" s="35">
        <f t="shared" si="3"/>
        <v>100</v>
      </c>
      <c r="F112" s="46">
        <f t="shared" si="4"/>
        <v>0</v>
      </c>
      <c r="H112" s="48"/>
    </row>
    <row r="113" spans="1:8" s="26" customFormat="1" ht="22.5" customHeight="1" x14ac:dyDescent="0.3">
      <c r="A113" s="58" t="s">
        <v>312</v>
      </c>
      <c r="B113" s="59" t="s">
        <v>313</v>
      </c>
      <c r="C113" s="60"/>
      <c r="D113" s="24">
        <v>729.8</v>
      </c>
      <c r="E113" s="23" t="s">
        <v>163</v>
      </c>
      <c r="F113" s="25" t="s">
        <v>163</v>
      </c>
      <c r="H113" s="27"/>
    </row>
    <row r="114" spans="1:8" s="26" customFormat="1" ht="22.5" customHeight="1" x14ac:dyDescent="0.3">
      <c r="A114" s="58" t="s">
        <v>314</v>
      </c>
      <c r="B114" s="59" t="s">
        <v>315</v>
      </c>
      <c r="C114" s="61">
        <f>SUM(C115:C117)</f>
        <v>30000</v>
      </c>
      <c r="D114" s="61">
        <f>SUM(D115:D117)</f>
        <v>0</v>
      </c>
      <c r="E114" s="23">
        <f>D114/C114*100</f>
        <v>0</v>
      </c>
      <c r="F114" s="25">
        <f t="shared" si="4"/>
        <v>-30000</v>
      </c>
      <c r="H114" s="27"/>
    </row>
    <row r="115" spans="1:8" ht="19.5" hidden="1" customHeight="1" x14ac:dyDescent="0.3">
      <c r="A115" s="62" t="s">
        <v>316</v>
      </c>
      <c r="B115" s="63" t="s">
        <v>317</v>
      </c>
      <c r="C115" s="64"/>
      <c r="D115" s="40"/>
      <c r="E115" s="31"/>
      <c r="F115" s="32"/>
    </row>
    <row r="116" spans="1:8" ht="19.5" hidden="1" customHeight="1" x14ac:dyDescent="0.3">
      <c r="A116" s="62" t="s">
        <v>318</v>
      </c>
      <c r="B116" s="63" t="s">
        <v>319</v>
      </c>
      <c r="C116" s="64">
        <v>30000</v>
      </c>
      <c r="D116" s="31">
        <v>0</v>
      </c>
      <c r="E116" s="31">
        <f>D116/C116*100</f>
        <v>0</v>
      </c>
      <c r="F116" s="32">
        <f t="shared" si="4"/>
        <v>-30000</v>
      </c>
    </row>
    <row r="117" spans="1:8" ht="19.5" hidden="1" customHeight="1" x14ac:dyDescent="0.3">
      <c r="A117" s="62" t="s">
        <v>320</v>
      </c>
      <c r="B117" s="63" t="s">
        <v>321</v>
      </c>
      <c r="C117" s="64"/>
      <c r="D117" s="40"/>
      <c r="E117" s="31"/>
      <c r="F117" s="32"/>
    </row>
    <row r="118" spans="1:8" s="26" customFormat="1" ht="54" customHeight="1" x14ac:dyDescent="0.3">
      <c r="A118" s="21" t="s">
        <v>322</v>
      </c>
      <c r="B118" s="28" t="s">
        <v>323</v>
      </c>
      <c r="C118" s="24">
        <v>3695.2</v>
      </c>
      <c r="D118" s="24">
        <v>25092.9</v>
      </c>
      <c r="E118" s="23">
        <f>D118/C118*100</f>
        <v>679.06743883957574</v>
      </c>
      <c r="F118" s="25">
        <f t="shared" si="4"/>
        <v>21397.7</v>
      </c>
      <c r="H118" s="27"/>
    </row>
    <row r="119" spans="1:8" s="26" customFormat="1" ht="33.75" customHeight="1" x14ac:dyDescent="0.3">
      <c r="A119" s="21" t="s">
        <v>324</v>
      </c>
      <c r="B119" s="28" t="s">
        <v>325</v>
      </c>
      <c r="C119" s="23"/>
      <c r="D119" s="24">
        <v>-39371.993020000002</v>
      </c>
      <c r="E119" s="23" t="s">
        <v>163</v>
      </c>
      <c r="F119" s="25">
        <f t="shared" si="4"/>
        <v>-39371.993020000002</v>
      </c>
      <c r="H119" s="27"/>
    </row>
    <row r="120" spans="1:8" s="26" customFormat="1" ht="27" customHeight="1" x14ac:dyDescent="0.3">
      <c r="A120" s="50"/>
      <c r="B120" s="22" t="s">
        <v>326</v>
      </c>
      <c r="C120" s="23">
        <f>C6+C54</f>
        <v>4847565.7</v>
      </c>
      <c r="D120" s="23">
        <f>D6+D54</f>
        <v>4844400.1069799997</v>
      </c>
      <c r="E120" s="23">
        <f>D120/C120*100</f>
        <v>99.934697264237172</v>
      </c>
      <c r="F120" s="25">
        <f t="shared" si="4"/>
        <v>-3165.593020000495</v>
      </c>
      <c r="H120" s="27"/>
    </row>
  </sheetData>
  <mergeCells count="6">
    <mergeCell ref="A3:A5"/>
    <mergeCell ref="B3:B5"/>
    <mergeCell ref="A1:F1"/>
    <mergeCell ref="C3:C5"/>
    <mergeCell ref="D3:D5"/>
    <mergeCell ref="E3:E5"/>
  </mergeCells>
  <pageMargins left="0.78740157480314965" right="0.39370078740157483" top="0.74803149606299213" bottom="0.35433070866141736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61"/>
  <sheetViews>
    <sheetView showGridLines="0" tabSelected="1" zoomScaleNormal="100" workbookViewId="0">
      <selection activeCell="A6" sqref="A6"/>
    </sheetView>
  </sheetViews>
  <sheetFormatPr defaultRowHeight="13.2" outlineLevelRow="1" x14ac:dyDescent="0.25"/>
  <cols>
    <col min="1" max="1" width="12.44140625" customWidth="1"/>
    <col min="2" max="2" width="43.77734375" customWidth="1"/>
    <col min="3" max="3" width="12.33203125" customWidth="1"/>
    <col min="4" max="4" width="12.77734375" customWidth="1"/>
    <col min="5" max="5" width="11.44140625" customWidth="1"/>
    <col min="6" max="6" width="13.109375" customWidth="1"/>
    <col min="7" max="9" width="9.109375" customWidth="1"/>
  </cols>
  <sheetData>
    <row r="1" spans="1:9" x14ac:dyDescent="0.25">
      <c r="B1" s="73"/>
      <c r="C1" s="74"/>
      <c r="D1" s="74"/>
      <c r="E1" s="74"/>
      <c r="F1" s="74"/>
    </row>
    <row r="2" spans="1:9" x14ac:dyDescent="0.25">
      <c r="C2" s="2"/>
      <c r="D2" s="2"/>
      <c r="E2" s="2" t="s">
        <v>0</v>
      </c>
      <c r="F2" s="2"/>
      <c r="G2" s="2"/>
      <c r="H2" s="1"/>
      <c r="I2" s="1"/>
    </row>
    <row r="3" spans="1:9" x14ac:dyDescent="0.25">
      <c r="A3" s="75" t="s">
        <v>113</v>
      </c>
      <c r="B3" s="76" t="s">
        <v>114</v>
      </c>
      <c r="C3" s="71" t="s">
        <v>109</v>
      </c>
      <c r="D3" s="71" t="s">
        <v>110</v>
      </c>
      <c r="E3" s="72" t="s">
        <v>111</v>
      </c>
      <c r="F3" s="2"/>
      <c r="G3" s="2"/>
      <c r="H3" s="1"/>
      <c r="I3" s="1"/>
    </row>
    <row r="4" spans="1:9" x14ac:dyDescent="0.25">
      <c r="A4" s="75"/>
      <c r="B4" s="76"/>
      <c r="C4" s="71"/>
      <c r="D4" s="71"/>
      <c r="E4" s="72"/>
      <c r="F4" s="2"/>
      <c r="G4" s="2"/>
      <c r="H4" s="1"/>
      <c r="I4" s="1"/>
    </row>
    <row r="5" spans="1:9" ht="18" customHeight="1" x14ac:dyDescent="0.25">
      <c r="A5" s="75"/>
      <c r="B5" s="76"/>
      <c r="C5" s="71"/>
      <c r="D5" s="71"/>
      <c r="E5" s="72"/>
    </row>
    <row r="6" spans="1:9" ht="48" x14ac:dyDescent="0.25">
      <c r="A6" s="3" t="s">
        <v>2</v>
      </c>
      <c r="B6" s="8" t="s">
        <v>1</v>
      </c>
      <c r="C6" s="9">
        <v>58972.6</v>
      </c>
      <c r="D6" s="9">
        <v>51417.9</v>
      </c>
      <c r="E6" s="10">
        <v>87.189474433889643</v>
      </c>
    </row>
    <row r="7" spans="1:9" ht="27.6" customHeight="1" outlineLevel="1" x14ac:dyDescent="0.25">
      <c r="A7" s="11" t="s">
        <v>4</v>
      </c>
      <c r="B7" s="12" t="s">
        <v>3</v>
      </c>
      <c r="C7" s="13">
        <v>51648.6</v>
      </c>
      <c r="D7" s="13">
        <v>48917.9</v>
      </c>
      <c r="E7" s="14">
        <v>94.712925422954356</v>
      </c>
    </row>
    <row r="8" spans="1:9" ht="34.200000000000003" outlineLevel="1" x14ac:dyDescent="0.25">
      <c r="A8" s="11" t="s">
        <v>6</v>
      </c>
      <c r="B8" s="12" t="s">
        <v>5</v>
      </c>
      <c r="C8" s="13">
        <v>2062</v>
      </c>
      <c r="D8" s="13">
        <v>500</v>
      </c>
      <c r="E8" s="14">
        <v>24.248302618816684</v>
      </c>
    </row>
    <row r="9" spans="1:9" ht="37.799999999999997" customHeight="1" outlineLevel="1" x14ac:dyDescent="0.25">
      <c r="A9" s="11" t="s">
        <v>8</v>
      </c>
      <c r="B9" s="12" t="s">
        <v>7</v>
      </c>
      <c r="C9" s="13">
        <v>5262</v>
      </c>
      <c r="D9" s="13">
        <v>2000</v>
      </c>
      <c r="E9" s="14">
        <v>38.008361839604717</v>
      </c>
    </row>
    <row r="10" spans="1:9" ht="36" x14ac:dyDescent="0.25">
      <c r="A10" s="3" t="s">
        <v>10</v>
      </c>
      <c r="B10" s="8" t="s">
        <v>9</v>
      </c>
      <c r="C10" s="9">
        <v>412679.5</v>
      </c>
      <c r="D10" s="9">
        <v>412450.80000000005</v>
      </c>
      <c r="E10" s="10">
        <v>99.944581691118657</v>
      </c>
    </row>
    <row r="11" spans="1:9" ht="22.8" outlineLevel="1" x14ac:dyDescent="0.25">
      <c r="A11" s="11" t="s">
        <v>12</v>
      </c>
      <c r="B11" s="12" t="s">
        <v>11</v>
      </c>
      <c r="C11" s="13">
        <v>12632.4</v>
      </c>
      <c r="D11" s="13">
        <v>12632.4</v>
      </c>
      <c r="E11" s="14">
        <v>100</v>
      </c>
    </row>
    <row r="12" spans="1:9" ht="34.200000000000003" outlineLevel="1" x14ac:dyDescent="0.25">
      <c r="A12" s="11" t="s">
        <v>14</v>
      </c>
      <c r="B12" s="12" t="s">
        <v>13</v>
      </c>
      <c r="C12" s="13">
        <v>89064.3</v>
      </c>
      <c r="D12" s="13">
        <v>88835.6</v>
      </c>
      <c r="E12" s="14">
        <v>99.743219224762342</v>
      </c>
    </row>
    <row r="13" spans="1:9" ht="22.8" outlineLevel="1" x14ac:dyDescent="0.25">
      <c r="A13" s="11" t="s">
        <v>16</v>
      </c>
      <c r="B13" s="12" t="s">
        <v>15</v>
      </c>
      <c r="C13" s="13">
        <v>310982.8</v>
      </c>
      <c r="D13" s="13">
        <v>310982.80000000005</v>
      </c>
      <c r="E13" s="14">
        <v>100.00000000000003</v>
      </c>
    </row>
    <row r="14" spans="1:9" ht="36" x14ac:dyDescent="0.25">
      <c r="A14" s="3" t="s">
        <v>18</v>
      </c>
      <c r="B14" s="8" t="s">
        <v>17</v>
      </c>
      <c r="C14" s="9">
        <v>2864451.6</v>
      </c>
      <c r="D14" s="9">
        <v>2816067.2</v>
      </c>
      <c r="E14" s="10">
        <v>98.310866903808048</v>
      </c>
    </row>
    <row r="15" spans="1:9" outlineLevel="1" x14ac:dyDescent="0.25">
      <c r="A15" s="11" t="s">
        <v>20</v>
      </c>
      <c r="B15" s="12" t="s">
        <v>19</v>
      </c>
      <c r="C15" s="13">
        <v>1225645.6000000001</v>
      </c>
      <c r="D15" s="13">
        <v>1221872.3</v>
      </c>
      <c r="E15" s="14">
        <v>99.692137759887515</v>
      </c>
    </row>
    <row r="16" spans="1:9" outlineLevel="1" x14ac:dyDescent="0.25">
      <c r="A16" s="11" t="s">
        <v>22</v>
      </c>
      <c r="B16" s="12" t="s">
        <v>21</v>
      </c>
      <c r="C16" s="13">
        <v>1336051.7</v>
      </c>
      <c r="D16" s="13">
        <v>1292143.3999999999</v>
      </c>
      <c r="E16" s="14">
        <v>96.716860449857549</v>
      </c>
    </row>
    <row r="17" spans="1:5" ht="34.200000000000003" outlineLevel="1" x14ac:dyDescent="0.25">
      <c r="A17" s="11" t="s">
        <v>24</v>
      </c>
      <c r="B17" s="12" t="s">
        <v>23</v>
      </c>
      <c r="C17" s="13">
        <v>237529.5</v>
      </c>
      <c r="D17" s="13">
        <v>236906.99999999997</v>
      </c>
      <c r="E17" s="14">
        <v>99.737927289031461</v>
      </c>
    </row>
    <row r="18" spans="1:5" ht="22.8" outlineLevel="1" x14ac:dyDescent="0.25">
      <c r="A18" s="11" t="s">
        <v>26</v>
      </c>
      <c r="B18" s="12" t="s">
        <v>25</v>
      </c>
      <c r="C18" s="13">
        <v>63879.8</v>
      </c>
      <c r="D18" s="13">
        <v>63799.8</v>
      </c>
      <c r="E18" s="14">
        <v>99.874764792626152</v>
      </c>
    </row>
    <row r="19" spans="1:5" ht="37.799999999999997" customHeight="1" x14ac:dyDescent="0.25">
      <c r="A19" s="3" t="s">
        <v>28</v>
      </c>
      <c r="B19" s="8" t="s">
        <v>27</v>
      </c>
      <c r="C19" s="9">
        <v>386547.8</v>
      </c>
      <c r="D19" s="9">
        <v>386547.70000000007</v>
      </c>
      <c r="E19" s="10">
        <v>99.999974129978256</v>
      </c>
    </row>
    <row r="20" spans="1:5" ht="42" customHeight="1" x14ac:dyDescent="0.25">
      <c r="A20" s="3" t="s">
        <v>30</v>
      </c>
      <c r="B20" s="8" t="s">
        <v>29</v>
      </c>
      <c r="C20" s="9">
        <v>35087.5</v>
      </c>
      <c r="D20" s="9">
        <v>35026.699999999997</v>
      </c>
      <c r="E20" s="10">
        <v>99.826718916993215</v>
      </c>
    </row>
    <row r="21" spans="1:5" ht="22.8" outlineLevel="1" x14ac:dyDescent="0.25">
      <c r="A21" s="11" t="s">
        <v>32</v>
      </c>
      <c r="B21" s="12" t="s">
        <v>31</v>
      </c>
      <c r="C21" s="13">
        <v>2000</v>
      </c>
      <c r="D21" s="13">
        <v>2000</v>
      </c>
      <c r="E21" s="14">
        <v>100</v>
      </c>
    </row>
    <row r="22" spans="1:5" ht="22.8" outlineLevel="1" x14ac:dyDescent="0.25">
      <c r="A22" s="11" t="s">
        <v>34</v>
      </c>
      <c r="B22" s="12" t="s">
        <v>33</v>
      </c>
      <c r="C22" s="13">
        <v>33087.5</v>
      </c>
      <c r="D22" s="13">
        <v>33026.699999999997</v>
      </c>
      <c r="E22" s="14">
        <v>99.816244805440107</v>
      </c>
    </row>
    <row r="23" spans="1:5" ht="39" customHeight="1" x14ac:dyDescent="0.25">
      <c r="A23" s="3" t="s">
        <v>36</v>
      </c>
      <c r="B23" s="8" t="s">
        <v>35</v>
      </c>
      <c r="C23" s="9">
        <v>72021.600000000006</v>
      </c>
      <c r="D23" s="9">
        <v>71642.100000000006</v>
      </c>
      <c r="E23" s="10">
        <v>99.473074744243391</v>
      </c>
    </row>
    <row r="24" spans="1:5" ht="36" x14ac:dyDescent="0.25">
      <c r="A24" s="3" t="s">
        <v>38</v>
      </c>
      <c r="B24" s="8" t="s">
        <v>37</v>
      </c>
      <c r="C24" s="9">
        <v>24514.7</v>
      </c>
      <c r="D24" s="9">
        <v>15297.6</v>
      </c>
      <c r="E24" s="10">
        <v>62.401742627892652</v>
      </c>
    </row>
    <row r="25" spans="1:5" ht="28.2" customHeight="1" outlineLevel="1" x14ac:dyDescent="0.25">
      <c r="A25" s="11" t="s">
        <v>40</v>
      </c>
      <c r="B25" s="12" t="s">
        <v>39</v>
      </c>
      <c r="C25" s="13">
        <v>4899.3</v>
      </c>
      <c r="D25" s="13">
        <v>293.5</v>
      </c>
      <c r="E25" s="14">
        <v>5.9906517257567407</v>
      </c>
    </row>
    <row r="26" spans="1:5" ht="45.6" outlineLevel="1" x14ac:dyDescent="0.25">
      <c r="A26" s="11" t="s">
        <v>42</v>
      </c>
      <c r="B26" s="12" t="s">
        <v>41</v>
      </c>
      <c r="C26" s="13">
        <v>14443.1</v>
      </c>
      <c r="D26" s="13">
        <v>11611.4</v>
      </c>
      <c r="E26" s="14">
        <v>80.394098219911243</v>
      </c>
    </row>
    <row r="27" spans="1:5" ht="34.200000000000003" outlineLevel="1" x14ac:dyDescent="0.25">
      <c r="A27" s="11" t="s">
        <v>44</v>
      </c>
      <c r="B27" s="12" t="s">
        <v>43</v>
      </c>
      <c r="C27" s="13">
        <v>1675.9</v>
      </c>
      <c r="D27" s="13">
        <v>1482.6</v>
      </c>
      <c r="E27" s="14">
        <v>88.465898919983275</v>
      </c>
    </row>
    <row r="28" spans="1:5" ht="31.8" customHeight="1" outlineLevel="1" x14ac:dyDescent="0.25">
      <c r="A28" s="11" t="s">
        <v>46</v>
      </c>
      <c r="B28" s="12" t="s">
        <v>45</v>
      </c>
      <c r="C28" s="13">
        <v>2741</v>
      </c>
      <c r="D28" s="13">
        <v>1495</v>
      </c>
      <c r="E28" s="14">
        <v>54.542137905873766</v>
      </c>
    </row>
    <row r="29" spans="1:5" ht="34.200000000000003" outlineLevel="1" x14ac:dyDescent="0.25">
      <c r="A29" s="11" t="s">
        <v>48</v>
      </c>
      <c r="B29" s="12" t="s">
        <v>47</v>
      </c>
      <c r="C29" s="13">
        <v>755.3</v>
      </c>
      <c r="D29" s="13">
        <v>415.1</v>
      </c>
      <c r="E29" s="14">
        <v>54.958294717330872</v>
      </c>
    </row>
    <row r="30" spans="1:5" ht="24" x14ac:dyDescent="0.25">
      <c r="A30" s="3" t="s">
        <v>50</v>
      </c>
      <c r="B30" s="8" t="s">
        <v>49</v>
      </c>
      <c r="C30" s="9">
        <v>47754.2</v>
      </c>
      <c r="D30" s="9">
        <v>41071.699999999997</v>
      </c>
      <c r="E30" s="10">
        <v>86.006466446930318</v>
      </c>
    </row>
    <row r="31" spans="1:5" outlineLevel="1" x14ac:dyDescent="0.25">
      <c r="A31" s="11" t="s">
        <v>52</v>
      </c>
      <c r="B31" s="12" t="s">
        <v>51</v>
      </c>
      <c r="C31" s="13">
        <v>12281.2</v>
      </c>
      <c r="D31" s="13">
        <v>11783.8</v>
      </c>
      <c r="E31" s="14">
        <v>95.949907175194596</v>
      </c>
    </row>
    <row r="32" spans="1:5" ht="34.200000000000003" outlineLevel="1" x14ac:dyDescent="0.25">
      <c r="A32" s="11" t="s">
        <v>54</v>
      </c>
      <c r="B32" s="12" t="s">
        <v>53</v>
      </c>
      <c r="C32" s="13">
        <v>27627</v>
      </c>
      <c r="D32" s="13">
        <v>23404.2</v>
      </c>
      <c r="E32" s="14">
        <v>84.71495276360082</v>
      </c>
    </row>
    <row r="33" spans="1:5" ht="34.200000000000003" outlineLevel="1" x14ac:dyDescent="0.25">
      <c r="A33" s="11" t="s">
        <v>56</v>
      </c>
      <c r="B33" s="12" t="s">
        <v>55</v>
      </c>
      <c r="C33" s="13">
        <v>7846</v>
      </c>
      <c r="D33" s="13">
        <v>5883.7</v>
      </c>
      <c r="E33" s="14">
        <v>74.989803721641607</v>
      </c>
    </row>
    <row r="34" spans="1:5" ht="41.4" customHeight="1" x14ac:dyDescent="0.25">
      <c r="A34" s="3" t="s">
        <v>58</v>
      </c>
      <c r="B34" s="8" t="s">
        <v>57</v>
      </c>
      <c r="C34" s="9">
        <v>5755</v>
      </c>
      <c r="D34" s="9">
        <v>5705</v>
      </c>
      <c r="E34" s="10">
        <v>99.131190269331015</v>
      </c>
    </row>
    <row r="35" spans="1:5" ht="22.8" outlineLevel="1" x14ac:dyDescent="0.25">
      <c r="A35" s="11" t="s">
        <v>60</v>
      </c>
      <c r="B35" s="12" t="s">
        <v>59</v>
      </c>
      <c r="C35" s="13">
        <v>4705</v>
      </c>
      <c r="D35" s="13">
        <v>4705</v>
      </c>
      <c r="E35" s="14">
        <v>100</v>
      </c>
    </row>
    <row r="36" spans="1:5" ht="34.200000000000003" outlineLevel="1" x14ac:dyDescent="0.25">
      <c r="A36" s="11" t="s">
        <v>62</v>
      </c>
      <c r="B36" s="12" t="s">
        <v>61</v>
      </c>
      <c r="C36" s="13">
        <v>1000</v>
      </c>
      <c r="D36" s="13">
        <v>1000</v>
      </c>
      <c r="E36" s="14">
        <v>100</v>
      </c>
    </row>
    <row r="37" spans="1:5" ht="22.8" outlineLevel="1" x14ac:dyDescent="0.25">
      <c r="A37" s="11" t="s">
        <v>64</v>
      </c>
      <c r="B37" s="12" t="s">
        <v>63</v>
      </c>
      <c r="C37" s="13">
        <v>50</v>
      </c>
      <c r="D37" s="13">
        <v>41.6</v>
      </c>
      <c r="E37" s="14">
        <v>83.2</v>
      </c>
    </row>
    <row r="38" spans="1:5" ht="36" x14ac:dyDescent="0.25">
      <c r="A38" s="3" t="s">
        <v>66</v>
      </c>
      <c r="B38" s="8" t="s">
        <v>65</v>
      </c>
      <c r="C38" s="9">
        <v>333533.3</v>
      </c>
      <c r="D38" s="9">
        <f>SUM(D39:D47)</f>
        <v>315375.39999999997</v>
      </c>
      <c r="E38" s="10">
        <f>D38/C38*100</f>
        <v>94.555895918038757</v>
      </c>
    </row>
    <row r="39" spans="1:5" ht="57" outlineLevel="1" x14ac:dyDescent="0.25">
      <c r="A39" s="11" t="s">
        <v>68</v>
      </c>
      <c r="B39" s="12" t="s">
        <v>67</v>
      </c>
      <c r="C39" s="13">
        <v>54119.8</v>
      </c>
      <c r="D39" s="13">
        <v>50947.8</v>
      </c>
      <c r="E39" s="14">
        <v>94.138928820875165</v>
      </c>
    </row>
    <row r="40" spans="1:5" ht="57" outlineLevel="1" x14ac:dyDescent="0.25">
      <c r="A40" s="11" t="s">
        <v>70</v>
      </c>
      <c r="B40" s="12" t="s">
        <v>69</v>
      </c>
      <c r="C40" s="13">
        <v>14319</v>
      </c>
      <c r="D40" s="13">
        <v>14319</v>
      </c>
      <c r="E40" s="14">
        <v>100</v>
      </c>
    </row>
    <row r="41" spans="1:5" ht="22.8" outlineLevel="1" x14ac:dyDescent="0.25">
      <c r="A41" s="11" t="s">
        <v>72</v>
      </c>
      <c r="B41" s="12" t="s">
        <v>71</v>
      </c>
      <c r="C41" s="13">
        <v>30792.9</v>
      </c>
      <c r="D41" s="13">
        <v>17920</v>
      </c>
      <c r="E41" s="14">
        <v>58.195233316771066</v>
      </c>
    </row>
    <row r="42" spans="1:5" ht="22.8" outlineLevel="1" x14ac:dyDescent="0.25">
      <c r="A42" s="11" t="s">
        <v>74</v>
      </c>
      <c r="B42" s="12" t="s">
        <v>73</v>
      </c>
      <c r="C42" s="13">
        <v>11168.6</v>
      </c>
      <c r="D42" s="13">
        <v>11168.6</v>
      </c>
      <c r="E42" s="14">
        <v>100</v>
      </c>
    </row>
    <row r="43" spans="1:5" outlineLevel="1" x14ac:dyDescent="0.25">
      <c r="A43" s="11" t="s">
        <v>76</v>
      </c>
      <c r="B43" s="12" t="s">
        <v>75</v>
      </c>
      <c r="C43" s="13">
        <v>2754.8</v>
      </c>
      <c r="D43" s="13">
        <v>2734.8</v>
      </c>
      <c r="E43" s="14">
        <v>99.273994482358063</v>
      </c>
    </row>
    <row r="44" spans="1:5" outlineLevel="1" x14ac:dyDescent="0.25">
      <c r="A44" s="11" t="s">
        <v>78</v>
      </c>
      <c r="B44" s="12" t="s">
        <v>77</v>
      </c>
      <c r="C44" s="13">
        <v>10010.9</v>
      </c>
      <c r="D44" s="13">
        <v>7917.9</v>
      </c>
      <c r="E44" s="14">
        <v>79.092788860142448</v>
      </c>
    </row>
    <row r="45" spans="1:5" outlineLevel="1" x14ac:dyDescent="0.25">
      <c r="A45" s="11" t="s">
        <v>80</v>
      </c>
      <c r="B45" s="12" t="s">
        <v>79</v>
      </c>
      <c r="C45" s="13">
        <v>4965</v>
      </c>
      <c r="D45" s="13">
        <v>4965</v>
      </c>
      <c r="E45" s="14">
        <v>100</v>
      </c>
    </row>
    <row r="46" spans="1:5" ht="10.8" customHeight="1" outlineLevel="1" x14ac:dyDescent="0.25">
      <c r="A46" s="11" t="s">
        <v>82</v>
      </c>
      <c r="B46" s="12" t="s">
        <v>81</v>
      </c>
      <c r="C46" s="13">
        <v>197170</v>
      </c>
      <c r="D46" s="13">
        <v>197170</v>
      </c>
      <c r="E46" s="14">
        <v>100</v>
      </c>
    </row>
    <row r="47" spans="1:5" ht="22.8" outlineLevel="1" x14ac:dyDescent="0.25">
      <c r="A47" s="11" t="s">
        <v>84</v>
      </c>
      <c r="B47" s="12" t="s">
        <v>83</v>
      </c>
      <c r="C47" s="13">
        <v>8232.2999999999993</v>
      </c>
      <c r="D47" s="13">
        <v>8232.2999999999993</v>
      </c>
      <c r="E47" s="14">
        <v>100</v>
      </c>
    </row>
    <row r="48" spans="1:5" ht="36" x14ac:dyDescent="0.25">
      <c r="A48" s="3" t="s">
        <v>86</v>
      </c>
      <c r="B48" s="8" t="s">
        <v>85</v>
      </c>
      <c r="C48" s="9">
        <v>9179.1</v>
      </c>
      <c r="D48" s="9">
        <v>8016.9</v>
      </c>
      <c r="E48" s="10">
        <v>87.338627970062419</v>
      </c>
    </row>
    <row r="49" spans="1:5" ht="60" x14ac:dyDescent="0.25">
      <c r="A49" s="3" t="s">
        <v>88</v>
      </c>
      <c r="B49" s="8" t="s">
        <v>87</v>
      </c>
      <c r="C49" s="9">
        <v>507042.3</v>
      </c>
      <c r="D49" s="15">
        <v>501310.6</v>
      </c>
      <c r="E49" s="10">
        <v>98.869581492510576</v>
      </c>
    </row>
    <row r="50" spans="1:5" ht="37.200000000000003" customHeight="1" outlineLevel="1" x14ac:dyDescent="0.25">
      <c r="A50" s="11" t="s">
        <v>90</v>
      </c>
      <c r="B50" s="12" t="s">
        <v>89</v>
      </c>
      <c r="C50" s="13">
        <v>501946.3</v>
      </c>
      <c r="D50" s="13">
        <v>496215</v>
      </c>
      <c r="E50" s="14">
        <v>98.858184630507282</v>
      </c>
    </row>
    <row r="51" spans="1:5" ht="40.799999999999997" customHeight="1" outlineLevel="1" x14ac:dyDescent="0.25">
      <c r="A51" s="11" t="s">
        <v>92</v>
      </c>
      <c r="B51" s="12" t="s">
        <v>91</v>
      </c>
      <c r="C51" s="13">
        <v>5095.8999999999996</v>
      </c>
      <c r="D51" s="13">
        <v>5095.6000000000004</v>
      </c>
      <c r="E51" s="14">
        <v>99.99411291430367</v>
      </c>
    </row>
    <row r="52" spans="1:5" ht="58.2" customHeight="1" x14ac:dyDescent="0.25">
      <c r="A52" s="3" t="s">
        <v>94</v>
      </c>
      <c r="B52" s="8" t="s">
        <v>93</v>
      </c>
      <c r="C52" s="9">
        <v>21913.3</v>
      </c>
      <c r="D52" s="9">
        <v>21568.6</v>
      </c>
      <c r="E52" s="10">
        <v>98.426982700004103</v>
      </c>
    </row>
    <row r="53" spans="1:5" ht="34.200000000000003" outlineLevel="1" x14ac:dyDescent="0.25">
      <c r="A53" s="11" t="s">
        <v>96</v>
      </c>
      <c r="B53" s="12" t="s">
        <v>95</v>
      </c>
      <c r="C53" s="13">
        <v>21568.5</v>
      </c>
      <c r="D53" s="13">
        <v>21568.6</v>
      </c>
      <c r="E53" s="14">
        <v>100.00046363910332</v>
      </c>
    </row>
    <row r="54" spans="1:5" ht="34.200000000000003" outlineLevel="1" x14ac:dyDescent="0.25">
      <c r="A54" s="11" t="s">
        <v>98</v>
      </c>
      <c r="B54" s="12" t="s">
        <v>97</v>
      </c>
      <c r="C54" s="13">
        <v>344.8</v>
      </c>
      <c r="D54" s="13">
        <v>0</v>
      </c>
      <c r="E54" s="14">
        <v>0</v>
      </c>
    </row>
    <row r="55" spans="1:5" ht="36" x14ac:dyDescent="0.25">
      <c r="A55" s="3" t="s">
        <v>100</v>
      </c>
      <c r="B55" s="8" t="s">
        <v>99</v>
      </c>
      <c r="C55" s="9">
        <v>62246.2</v>
      </c>
      <c r="D55" s="9">
        <v>62246.2</v>
      </c>
      <c r="E55" s="10">
        <v>100</v>
      </c>
    </row>
    <row r="56" spans="1:5" ht="22.8" outlineLevel="1" x14ac:dyDescent="0.25">
      <c r="A56" s="11" t="s">
        <v>102</v>
      </c>
      <c r="B56" s="12" t="s">
        <v>101</v>
      </c>
      <c r="C56" s="13">
        <v>56106</v>
      </c>
      <c r="D56" s="13">
        <v>56106</v>
      </c>
      <c r="E56" s="14">
        <v>100</v>
      </c>
    </row>
    <row r="57" spans="1:5" ht="22.8" outlineLevel="1" x14ac:dyDescent="0.25">
      <c r="A57" s="11" t="s">
        <v>104</v>
      </c>
      <c r="B57" s="12" t="s">
        <v>103</v>
      </c>
      <c r="C57" s="13">
        <v>6140.2</v>
      </c>
      <c r="D57" s="13">
        <v>6140.2</v>
      </c>
      <c r="E57" s="14">
        <v>100</v>
      </c>
    </row>
    <row r="58" spans="1:5" ht="51" customHeight="1" x14ac:dyDescent="0.25">
      <c r="A58" s="3" t="s">
        <v>106</v>
      </c>
      <c r="B58" s="8" t="s">
        <v>105</v>
      </c>
      <c r="C58" s="9">
        <v>80755</v>
      </c>
      <c r="D58" s="9">
        <v>80755</v>
      </c>
      <c r="E58" s="10">
        <v>100</v>
      </c>
    </row>
    <row r="59" spans="1:5" ht="19.8" customHeight="1" x14ac:dyDescent="0.25">
      <c r="A59" s="3" t="s">
        <v>108</v>
      </c>
      <c r="B59" s="8" t="s">
        <v>107</v>
      </c>
      <c r="C59" s="9">
        <v>62895.1</v>
      </c>
      <c r="D59" s="9">
        <v>62895.1</v>
      </c>
      <c r="E59" s="10">
        <v>100</v>
      </c>
    </row>
    <row r="60" spans="1:5" ht="16.8" customHeight="1" x14ac:dyDescent="0.25">
      <c r="A60" s="4"/>
      <c r="B60" s="16" t="s">
        <v>328</v>
      </c>
      <c r="C60" s="10">
        <v>4985348.7</v>
      </c>
      <c r="D60" s="10">
        <f>D6+D10+D14+D19+D20+D23+D24+D30+D34+D38+D48+D49+D52+D55+D58+D59</f>
        <v>4887394.5</v>
      </c>
      <c r="E60" s="10">
        <f>D60/C60*100</f>
        <v>98.03515850355663</v>
      </c>
    </row>
    <row r="61" spans="1:5" ht="15.6" customHeight="1" x14ac:dyDescent="0.25">
      <c r="A61" s="5"/>
      <c r="B61" s="5" t="s">
        <v>112</v>
      </c>
      <c r="C61" s="6">
        <v>-137783</v>
      </c>
      <c r="D61" s="7">
        <v>-35088.800000000003</v>
      </c>
      <c r="E61" s="7"/>
    </row>
  </sheetData>
  <mergeCells count="6">
    <mergeCell ref="B1:F1"/>
    <mergeCell ref="A3:A5"/>
    <mergeCell ref="B3:B5"/>
    <mergeCell ref="C3:C5"/>
    <mergeCell ref="D3:D5"/>
    <mergeCell ref="E3:E5"/>
  </mergeCells>
  <pageMargins left="0.74803149606299213" right="0.35433070866141736" top="0.19685039370078741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dc:description>POI HSSF rep:2.43.0.59</dc:description>
  <cp:lastModifiedBy>Татьяна</cp:lastModifiedBy>
  <cp:lastPrinted>2017-11-28T12:08:18Z</cp:lastPrinted>
  <dcterms:created xsi:type="dcterms:W3CDTF">2017-11-09T09:33:08Z</dcterms:created>
  <dcterms:modified xsi:type="dcterms:W3CDTF">2017-11-28T12:29:34Z</dcterms:modified>
</cp:coreProperties>
</file>