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ожидаемое 2018г" sheetId="2" r:id="rId1"/>
    <sheet name="Бюджет" sheetId="1" r:id="rId2"/>
  </sheets>
  <definedNames>
    <definedName name="APPT" localSheetId="1">Бюджет!#REF!</definedName>
    <definedName name="FIO" localSheetId="1">Бюджет!#REF!</definedName>
    <definedName name="LAST_CELL" localSheetId="1">Бюджет!#REF!</definedName>
    <definedName name="SIGN" localSheetId="1">Бюджет!$A$6:$I$6</definedName>
    <definedName name="_xlnm.Print_Titles" localSheetId="0">'ожидаемое 2018г'!$A:$B,'ожидаемое 2018г'!$3:$3</definedName>
    <definedName name="_xlnm.Print_Area" localSheetId="0">'ожидаемое 2018г'!$A$1:$J$136</definedName>
  </definedNames>
  <calcPr calcId="145621"/>
</workbook>
</file>

<file path=xl/calcChain.xml><?xml version="1.0" encoding="utf-8"?>
<calcChain xmlns="http://schemas.openxmlformats.org/spreadsheetml/2006/main">
  <c r="E98" i="2" l="1"/>
  <c r="E97" i="2"/>
  <c r="J135" i="2" l="1"/>
  <c r="I135" i="2"/>
  <c r="H135" i="2"/>
  <c r="G135" i="2"/>
  <c r="J134" i="2"/>
  <c r="I134" i="2"/>
  <c r="H134" i="2"/>
  <c r="G134" i="2"/>
  <c r="E134" i="2"/>
  <c r="J133" i="2"/>
  <c r="I133" i="2"/>
  <c r="H133" i="2"/>
  <c r="G133" i="2"/>
  <c r="E133" i="2"/>
  <c r="J132" i="2"/>
  <c r="I132" i="2"/>
  <c r="H132" i="2"/>
  <c r="G132" i="2"/>
  <c r="E132" i="2"/>
  <c r="F131" i="2"/>
  <c r="D131" i="2"/>
  <c r="C131" i="2"/>
  <c r="J130" i="2"/>
  <c r="I130" i="2"/>
  <c r="H130" i="2"/>
  <c r="G130" i="2"/>
  <c r="E130" i="2"/>
  <c r="J129" i="2"/>
  <c r="I129" i="2"/>
  <c r="H129" i="2"/>
  <c r="G129" i="2"/>
  <c r="E129" i="2"/>
  <c r="H128" i="2"/>
  <c r="D128" i="2"/>
  <c r="J128" i="2" s="1"/>
  <c r="G128" i="2"/>
  <c r="J127" i="2"/>
  <c r="I127" i="2"/>
  <c r="H127" i="2"/>
  <c r="G127" i="2"/>
  <c r="E127" i="2"/>
  <c r="F126" i="2"/>
  <c r="D126" i="2"/>
  <c r="C126" i="2"/>
  <c r="H125" i="2"/>
  <c r="G125" i="2"/>
  <c r="J125" i="2"/>
  <c r="H124" i="2"/>
  <c r="G124" i="2"/>
  <c r="I124" i="2"/>
  <c r="H123" i="2"/>
  <c r="G123" i="2"/>
  <c r="D123" i="2"/>
  <c r="J123" i="2" s="1"/>
  <c r="H122" i="2"/>
  <c r="G122" i="2"/>
  <c r="D122" i="2"/>
  <c r="J122" i="2" s="1"/>
  <c r="F121" i="2"/>
  <c r="C121" i="2"/>
  <c r="H121" i="2" s="1"/>
  <c r="G120" i="2"/>
  <c r="D120" i="2"/>
  <c r="I120" i="2" s="1"/>
  <c r="H119" i="2"/>
  <c r="G119" i="2"/>
  <c r="J119" i="2"/>
  <c r="H118" i="2"/>
  <c r="G118" i="2"/>
  <c r="J118" i="2"/>
  <c r="H117" i="2"/>
  <c r="G117" i="2"/>
  <c r="D117" i="2"/>
  <c r="J117" i="2" s="1"/>
  <c r="H116" i="2"/>
  <c r="G116" i="2"/>
  <c r="D116" i="2"/>
  <c r="J116" i="2" s="1"/>
  <c r="H115" i="2"/>
  <c r="G115" i="2"/>
  <c r="D115" i="2"/>
  <c r="J115" i="2" s="1"/>
  <c r="H114" i="2"/>
  <c r="G114" i="2"/>
  <c r="I114" i="2"/>
  <c r="H113" i="2"/>
  <c r="G113" i="2"/>
  <c r="D113" i="2"/>
  <c r="J113" i="2" s="1"/>
  <c r="H112" i="2"/>
  <c r="G112" i="2"/>
  <c r="D112" i="2"/>
  <c r="J112" i="2" s="1"/>
  <c r="H111" i="2"/>
  <c r="G111" i="2"/>
  <c r="D111" i="2"/>
  <c r="J111" i="2" s="1"/>
  <c r="H110" i="2"/>
  <c r="G110" i="2"/>
  <c r="D110" i="2"/>
  <c r="J110" i="2" s="1"/>
  <c r="F109" i="2"/>
  <c r="H109" i="2" s="1"/>
  <c r="C109" i="2"/>
  <c r="I108" i="2"/>
  <c r="H108" i="2"/>
  <c r="G108" i="2"/>
  <c r="H107" i="2"/>
  <c r="G107" i="2"/>
  <c r="F106" i="2"/>
  <c r="C106" i="2"/>
  <c r="H106" i="2" s="1"/>
  <c r="G104" i="2"/>
  <c r="D104" i="2"/>
  <c r="I104" i="2" s="1"/>
  <c r="I103" i="2"/>
  <c r="G103" i="2"/>
  <c r="I102" i="2"/>
  <c r="G102" i="2"/>
  <c r="I101" i="2"/>
  <c r="G101" i="2"/>
  <c r="I100" i="2"/>
  <c r="G100" i="2"/>
  <c r="I99" i="2"/>
  <c r="G99" i="2"/>
  <c r="E99" i="2"/>
  <c r="I98" i="2"/>
  <c r="G98" i="2"/>
  <c r="I97" i="2"/>
  <c r="G97" i="2"/>
  <c r="G96" i="2"/>
  <c r="E96" i="2"/>
  <c r="G95" i="2"/>
  <c r="D95" i="2"/>
  <c r="E95" i="2" s="1"/>
  <c r="G94" i="2"/>
  <c r="D94" i="2"/>
  <c r="E94" i="2" s="1"/>
  <c r="I93" i="2"/>
  <c r="G93" i="2"/>
  <c r="E93" i="2"/>
  <c r="G92" i="2"/>
  <c r="D92" i="2"/>
  <c r="E92" i="2" s="1"/>
  <c r="G91" i="2"/>
  <c r="D91" i="2"/>
  <c r="E91" i="2" s="1"/>
  <c r="I90" i="2"/>
  <c r="G90" i="2"/>
  <c r="G89" i="2"/>
  <c r="D89" i="2"/>
  <c r="I89" i="2" s="1"/>
  <c r="G88" i="2"/>
  <c r="D88" i="2"/>
  <c r="I88" i="2" s="1"/>
  <c r="G87" i="2"/>
  <c r="D87" i="2"/>
  <c r="I87" i="2" s="1"/>
  <c r="G86" i="2"/>
  <c r="D86" i="2"/>
  <c r="I86" i="2" s="1"/>
  <c r="G85" i="2"/>
  <c r="D85" i="2"/>
  <c r="I85" i="2" s="1"/>
  <c r="G84" i="2"/>
  <c r="D84" i="2"/>
  <c r="I84" i="2" s="1"/>
  <c r="G83" i="2"/>
  <c r="I83" i="2"/>
  <c r="G82" i="2"/>
  <c r="I82" i="2"/>
  <c r="G81" i="2"/>
  <c r="D81" i="2"/>
  <c r="I81" i="2" s="1"/>
  <c r="G80" i="2"/>
  <c r="D80" i="2"/>
  <c r="I80" i="2" s="1"/>
  <c r="I79" i="2"/>
  <c r="G79" i="2"/>
  <c r="E79" i="2"/>
  <c r="H78" i="2"/>
  <c r="G78" i="2"/>
  <c r="D78" i="2"/>
  <c r="H77" i="2"/>
  <c r="G77" i="2"/>
  <c r="D77" i="2"/>
  <c r="J77" i="2" s="1"/>
  <c r="F76" i="2"/>
  <c r="F68" i="2" s="1"/>
  <c r="C76" i="2"/>
  <c r="G75" i="2"/>
  <c r="D75" i="2"/>
  <c r="I75" i="2" s="1"/>
  <c r="G74" i="2"/>
  <c r="D74" i="2"/>
  <c r="I74" i="2" s="1"/>
  <c r="G73" i="2"/>
  <c r="D73" i="2"/>
  <c r="I73" i="2" s="1"/>
  <c r="G72" i="2"/>
  <c r="D72" i="2"/>
  <c r="I72" i="2" s="1"/>
  <c r="G71" i="2"/>
  <c r="I70" i="2"/>
  <c r="G70" i="2"/>
  <c r="E70" i="2"/>
  <c r="I69" i="2"/>
  <c r="G69" i="2"/>
  <c r="E69" i="2"/>
  <c r="C67" i="2"/>
  <c r="H67" i="2" s="1"/>
  <c r="F66" i="2"/>
  <c r="J63" i="2"/>
  <c r="I63" i="2"/>
  <c r="H63" i="2"/>
  <c r="G63" i="2"/>
  <c r="J62" i="2"/>
  <c r="I62" i="2"/>
  <c r="H62" i="2"/>
  <c r="G62" i="2"/>
  <c r="E62" i="2"/>
  <c r="J61" i="2"/>
  <c r="I61" i="2"/>
  <c r="H61" i="2"/>
  <c r="G61" i="2"/>
  <c r="E61" i="2"/>
  <c r="J60" i="2"/>
  <c r="I60" i="2"/>
  <c r="H60" i="2"/>
  <c r="G60" i="2"/>
  <c r="F59" i="2"/>
  <c r="D59" i="2"/>
  <c r="C59" i="2"/>
  <c r="C57" i="2" s="1"/>
  <c r="J58" i="2"/>
  <c r="I58" i="2"/>
  <c r="H58" i="2"/>
  <c r="G58" i="2"/>
  <c r="E58" i="2"/>
  <c r="J56" i="2"/>
  <c r="I56" i="2"/>
  <c r="H56" i="2"/>
  <c r="G56" i="2"/>
  <c r="E56" i="2"/>
  <c r="J55" i="2"/>
  <c r="I55" i="2"/>
  <c r="H55" i="2"/>
  <c r="G55" i="2"/>
  <c r="E55" i="2"/>
  <c r="J54" i="2"/>
  <c r="I54" i="2"/>
  <c r="H54" i="2"/>
  <c r="G54" i="2"/>
  <c r="E54" i="2"/>
  <c r="J53" i="2"/>
  <c r="I53" i="2"/>
  <c r="H53" i="2"/>
  <c r="G53" i="2"/>
  <c r="E53" i="2"/>
  <c r="J52" i="2"/>
  <c r="I52" i="2"/>
  <c r="H52" i="2"/>
  <c r="G52" i="2"/>
  <c r="E52" i="2"/>
  <c r="F51" i="2"/>
  <c r="G51" i="2" s="1"/>
  <c r="D51" i="2"/>
  <c r="C51" i="2"/>
  <c r="J50" i="2"/>
  <c r="I50" i="2"/>
  <c r="H50" i="2"/>
  <c r="G50" i="2"/>
  <c r="E50" i="2"/>
  <c r="F49" i="2"/>
  <c r="D49" i="2"/>
  <c r="C49" i="2"/>
  <c r="J48" i="2"/>
  <c r="I48" i="2"/>
  <c r="H48" i="2"/>
  <c r="G48" i="2"/>
  <c r="E48" i="2"/>
  <c r="J47" i="2"/>
  <c r="I47" i="2"/>
  <c r="H47" i="2"/>
  <c r="G47" i="2"/>
  <c r="E47" i="2"/>
  <c r="F46" i="2"/>
  <c r="D46" i="2"/>
  <c r="C46" i="2"/>
  <c r="J45" i="2"/>
  <c r="I45" i="2"/>
  <c r="H45" i="2"/>
  <c r="G45" i="2"/>
  <c r="E45" i="2"/>
  <c r="J44" i="2"/>
  <c r="I44" i="2"/>
  <c r="H44" i="2"/>
  <c r="G44" i="2"/>
  <c r="E44" i="2"/>
  <c r="F43" i="2"/>
  <c r="D43" i="2"/>
  <c r="C43" i="2"/>
  <c r="J42" i="2"/>
  <c r="I42" i="2"/>
  <c r="H42" i="2"/>
  <c r="G42" i="2"/>
  <c r="E42" i="2"/>
  <c r="J41" i="2"/>
  <c r="I41" i="2"/>
  <c r="H41" i="2"/>
  <c r="G41" i="2"/>
  <c r="E41" i="2"/>
  <c r="J40" i="2"/>
  <c r="I40" i="2"/>
  <c r="H40" i="2"/>
  <c r="G40" i="2"/>
  <c r="E40" i="2"/>
  <c r="F39" i="2"/>
  <c r="D39" i="2"/>
  <c r="C39" i="2"/>
  <c r="J37" i="2"/>
  <c r="I37" i="2"/>
  <c r="H37" i="2"/>
  <c r="G37" i="2"/>
  <c r="E37" i="2"/>
  <c r="F36" i="2"/>
  <c r="H36" i="2" s="1"/>
  <c r="D36" i="2"/>
  <c r="C36" i="2"/>
  <c r="J35" i="2"/>
  <c r="I35" i="2"/>
  <c r="H35" i="2"/>
  <c r="G35" i="2"/>
  <c r="E35" i="2"/>
  <c r="F34" i="2"/>
  <c r="D34" i="2"/>
  <c r="C34" i="2"/>
  <c r="J31" i="2"/>
  <c r="I31" i="2"/>
  <c r="H31" i="2"/>
  <c r="G31" i="2"/>
  <c r="E31" i="2"/>
  <c r="J30" i="2"/>
  <c r="I30" i="2"/>
  <c r="H30" i="2"/>
  <c r="G30" i="2"/>
  <c r="E30" i="2"/>
  <c r="J29" i="2"/>
  <c r="I29" i="2"/>
  <c r="G29" i="2"/>
  <c r="J28" i="2"/>
  <c r="I28" i="2"/>
  <c r="H28" i="2"/>
  <c r="G28" i="2"/>
  <c r="E28" i="2"/>
  <c r="F27" i="2"/>
  <c r="D27" i="2"/>
  <c r="D25" i="2" s="1"/>
  <c r="C27" i="2"/>
  <c r="J26" i="2"/>
  <c r="I26" i="2"/>
  <c r="H26" i="2"/>
  <c r="G26" i="2"/>
  <c r="J24" i="2"/>
  <c r="I24" i="2"/>
  <c r="G24" i="2"/>
  <c r="J23" i="2"/>
  <c r="I23" i="2"/>
  <c r="H23" i="2"/>
  <c r="G23" i="2"/>
  <c r="E23" i="2"/>
  <c r="J22" i="2"/>
  <c r="I22" i="2"/>
  <c r="H22" i="2"/>
  <c r="G22" i="2"/>
  <c r="E22" i="2"/>
  <c r="F21" i="2"/>
  <c r="D21" i="2"/>
  <c r="C21" i="2"/>
  <c r="J20" i="2"/>
  <c r="I20" i="2"/>
  <c r="H20" i="2"/>
  <c r="G20" i="2"/>
  <c r="E20" i="2"/>
  <c r="J19" i="2"/>
  <c r="I19" i="2"/>
  <c r="H19" i="2"/>
  <c r="G19" i="2"/>
  <c r="E19" i="2"/>
  <c r="H18" i="2"/>
  <c r="F18" i="2"/>
  <c r="D18" i="2"/>
  <c r="I18" i="2" s="1"/>
  <c r="C18" i="2"/>
  <c r="G18" i="2" s="1"/>
  <c r="J17" i="2"/>
  <c r="I17" i="2"/>
  <c r="H17" i="2"/>
  <c r="G17" i="2"/>
  <c r="E17" i="2"/>
  <c r="J16" i="2"/>
  <c r="I16" i="2"/>
  <c r="H16" i="2"/>
  <c r="G16" i="2"/>
  <c r="E16" i="2"/>
  <c r="J15" i="2"/>
  <c r="I15" i="2"/>
  <c r="H15" i="2"/>
  <c r="G15" i="2"/>
  <c r="E15" i="2"/>
  <c r="J14" i="2"/>
  <c r="I14" i="2"/>
  <c r="H14" i="2"/>
  <c r="G14" i="2"/>
  <c r="E14" i="2"/>
  <c r="F13" i="2"/>
  <c r="D13" i="2"/>
  <c r="C13" i="2"/>
  <c r="J12" i="2"/>
  <c r="I12" i="2"/>
  <c r="H12" i="2"/>
  <c r="G12" i="2"/>
  <c r="E12" i="2"/>
  <c r="H11" i="2"/>
  <c r="F11" i="2"/>
  <c r="D11" i="2"/>
  <c r="J11" i="2" s="1"/>
  <c r="C11" i="2"/>
  <c r="J10" i="2"/>
  <c r="I10" i="2"/>
  <c r="H10" i="2"/>
  <c r="G10" i="2"/>
  <c r="E10" i="2"/>
  <c r="J9" i="2"/>
  <c r="I9" i="2"/>
  <c r="H9" i="2"/>
  <c r="G9" i="2"/>
  <c r="E9" i="2"/>
  <c r="J8" i="2"/>
  <c r="I8" i="2"/>
  <c r="H8" i="2"/>
  <c r="G8" i="2"/>
  <c r="E8" i="2"/>
  <c r="J7" i="2"/>
  <c r="I7" i="2"/>
  <c r="H7" i="2"/>
  <c r="G7" i="2"/>
  <c r="E7" i="2"/>
  <c r="F6" i="2"/>
  <c r="D6" i="2"/>
  <c r="C6" i="2"/>
  <c r="C5" i="2"/>
  <c r="E49" i="2" l="1"/>
  <c r="G6" i="2"/>
  <c r="I49" i="2"/>
  <c r="J21" i="2"/>
  <c r="E43" i="2"/>
  <c r="J49" i="2"/>
  <c r="E80" i="2"/>
  <c r="E81" i="2"/>
  <c r="E82" i="2"/>
  <c r="E83" i="2"/>
  <c r="E84" i="2"/>
  <c r="E85" i="2"/>
  <c r="E86" i="2"/>
  <c r="E87" i="2"/>
  <c r="E88" i="2"/>
  <c r="E89" i="2"/>
  <c r="F105" i="2"/>
  <c r="F64" i="2" s="1"/>
  <c r="E27" i="2"/>
  <c r="C25" i="2"/>
  <c r="E25" i="2" s="1"/>
  <c r="H43" i="2"/>
  <c r="H76" i="2"/>
  <c r="G121" i="2"/>
  <c r="I128" i="2"/>
  <c r="G27" i="2"/>
  <c r="E36" i="2"/>
  <c r="J39" i="2"/>
  <c r="H46" i="2"/>
  <c r="G67" i="2"/>
  <c r="I94" i="2"/>
  <c r="J131" i="2"/>
  <c r="J36" i="2"/>
  <c r="H51" i="2"/>
  <c r="D121" i="2"/>
  <c r="I121" i="2" s="1"/>
  <c r="I21" i="2"/>
  <c r="J27" i="2"/>
  <c r="E34" i="2"/>
  <c r="G39" i="2"/>
  <c r="G46" i="2"/>
  <c r="E59" i="2"/>
  <c r="E72" i="2"/>
  <c r="G76" i="2"/>
  <c r="I92" i="2"/>
  <c r="I96" i="2"/>
  <c r="G109" i="2"/>
  <c r="J114" i="2"/>
  <c r="J124" i="2"/>
  <c r="G126" i="2"/>
  <c r="E6" i="2"/>
  <c r="G11" i="2"/>
  <c r="I13" i="2"/>
  <c r="E21" i="2"/>
  <c r="F38" i="2"/>
  <c r="H39" i="2"/>
  <c r="J43" i="2"/>
  <c r="I46" i="2"/>
  <c r="J51" i="2"/>
  <c r="C66" i="2"/>
  <c r="G66" i="2" s="1"/>
  <c r="D67" i="2"/>
  <c r="C68" i="2"/>
  <c r="H68" i="2" s="1"/>
  <c r="D76" i="2"/>
  <c r="I76" i="2" s="1"/>
  <c r="I91" i="2"/>
  <c r="I95" i="2"/>
  <c r="D106" i="2"/>
  <c r="D109" i="2"/>
  <c r="I109" i="2" s="1"/>
  <c r="E114" i="2"/>
  <c r="E124" i="2"/>
  <c r="I106" i="2"/>
  <c r="E106" i="2"/>
  <c r="D105" i="2"/>
  <c r="J105" i="2" s="1"/>
  <c r="G13" i="2"/>
  <c r="G21" i="2"/>
  <c r="J34" i="2"/>
  <c r="G49" i="2"/>
  <c r="J59" i="2"/>
  <c r="I71" i="2"/>
  <c r="D68" i="2"/>
  <c r="J78" i="2"/>
  <c r="E78" i="2"/>
  <c r="I116" i="2"/>
  <c r="H126" i="2"/>
  <c r="F5" i="2"/>
  <c r="H6" i="2"/>
  <c r="I11" i="2"/>
  <c r="H13" i="2"/>
  <c r="E18" i="2"/>
  <c r="I34" i="2"/>
  <c r="I39" i="2"/>
  <c r="E46" i="2"/>
  <c r="I51" i="2"/>
  <c r="D57" i="2"/>
  <c r="E57" i="2" s="1"/>
  <c r="I59" i="2"/>
  <c r="F57" i="2"/>
  <c r="E71" i="2"/>
  <c r="E75" i="2"/>
  <c r="E104" i="2"/>
  <c r="J106" i="2"/>
  <c r="I107" i="2"/>
  <c r="I110" i="2"/>
  <c r="E116" i="2"/>
  <c r="I118" i="2"/>
  <c r="I126" i="2"/>
  <c r="E126" i="2"/>
  <c r="E131" i="2"/>
  <c r="I6" i="2"/>
  <c r="E11" i="2"/>
  <c r="E13" i="2"/>
  <c r="J18" i="2"/>
  <c r="F25" i="2"/>
  <c r="H27" i="2"/>
  <c r="G34" i="2"/>
  <c r="G36" i="2"/>
  <c r="D38" i="2"/>
  <c r="E39" i="2"/>
  <c r="C38" i="2"/>
  <c r="C4" i="2" s="1"/>
  <c r="G43" i="2"/>
  <c r="J46" i="2"/>
  <c r="E51" i="2"/>
  <c r="G59" i="2"/>
  <c r="E74" i="2"/>
  <c r="J76" i="2"/>
  <c r="I77" i="2"/>
  <c r="G106" i="2"/>
  <c r="E107" i="2"/>
  <c r="J107" i="2"/>
  <c r="E110" i="2"/>
  <c r="I112" i="2"/>
  <c r="E118" i="2"/>
  <c r="I122" i="2"/>
  <c r="J126" i="2"/>
  <c r="I131" i="2"/>
  <c r="H131" i="2"/>
  <c r="D5" i="2"/>
  <c r="J6" i="2"/>
  <c r="J13" i="2"/>
  <c r="H21" i="2"/>
  <c r="I27" i="2"/>
  <c r="H34" i="2"/>
  <c r="I36" i="2"/>
  <c r="I43" i="2"/>
  <c r="H49" i="2"/>
  <c r="H59" i="2"/>
  <c r="F65" i="2"/>
  <c r="G68" i="2"/>
  <c r="E73" i="2"/>
  <c r="E77" i="2"/>
  <c r="I78" i="2"/>
  <c r="C105" i="2"/>
  <c r="J108" i="2"/>
  <c r="E108" i="2"/>
  <c r="E112" i="2"/>
  <c r="E120" i="2"/>
  <c r="E122" i="2"/>
  <c r="G131" i="2"/>
  <c r="I111" i="2"/>
  <c r="I113" i="2"/>
  <c r="I115" i="2"/>
  <c r="I117" i="2"/>
  <c r="I119" i="2"/>
  <c r="I123" i="2"/>
  <c r="I125" i="2"/>
  <c r="E111" i="2"/>
  <c r="E113" i="2"/>
  <c r="E115" i="2"/>
  <c r="E117" i="2"/>
  <c r="E119" i="2"/>
  <c r="E123" i="2"/>
  <c r="E125" i="2"/>
  <c r="J121" i="2" l="1"/>
  <c r="I38" i="2"/>
  <c r="H38" i="2"/>
  <c r="H66" i="2"/>
  <c r="E121" i="2"/>
  <c r="E109" i="2"/>
  <c r="E76" i="2"/>
  <c r="J109" i="2"/>
  <c r="E38" i="2"/>
  <c r="J67" i="2"/>
  <c r="I67" i="2"/>
  <c r="E67" i="2"/>
  <c r="D66" i="2"/>
  <c r="D64" i="2" s="1"/>
  <c r="G105" i="2"/>
  <c r="H105" i="2"/>
  <c r="J68" i="2"/>
  <c r="E68" i="2"/>
  <c r="I68" i="2"/>
  <c r="G25" i="2"/>
  <c r="H25" i="2"/>
  <c r="J25" i="2"/>
  <c r="I25" i="2"/>
  <c r="I105" i="2"/>
  <c r="E105" i="2"/>
  <c r="E5" i="2"/>
  <c r="D4" i="2"/>
  <c r="C64" i="2"/>
  <c r="J38" i="2"/>
  <c r="J57" i="2"/>
  <c r="G57" i="2"/>
  <c r="I57" i="2"/>
  <c r="H57" i="2"/>
  <c r="G5" i="2"/>
  <c r="I5" i="2"/>
  <c r="H5" i="2"/>
  <c r="F4" i="2"/>
  <c r="J5" i="2"/>
  <c r="C65" i="2"/>
  <c r="H65" i="2" s="1"/>
  <c r="G38" i="2"/>
  <c r="I66" i="2" l="1"/>
  <c r="E66" i="2"/>
  <c r="J66" i="2"/>
  <c r="D65" i="2"/>
  <c r="J65" i="2" s="1"/>
  <c r="D136" i="2"/>
  <c r="E4" i="2"/>
  <c r="G65" i="2"/>
  <c r="J64" i="2"/>
  <c r="E64" i="2"/>
  <c r="I64" i="2"/>
  <c r="F136" i="2"/>
  <c r="G4" i="2"/>
  <c r="H4" i="2"/>
  <c r="J4" i="2"/>
  <c r="I4" i="2"/>
  <c r="G64" i="2"/>
  <c r="H64" i="2"/>
  <c r="C136" i="2"/>
  <c r="I65" i="2" l="1"/>
  <c r="E65" i="2"/>
  <c r="J136" i="2"/>
  <c r="I136" i="2"/>
  <c r="H136" i="2"/>
  <c r="G136" i="2"/>
  <c r="E136" i="2"/>
  <c r="C70" i="1" l="1"/>
  <c r="E59" i="1"/>
  <c r="E61" i="1"/>
  <c r="E60" i="1"/>
  <c r="E69" i="1" l="1"/>
  <c r="E68" i="1"/>
  <c r="E66" i="1"/>
  <c r="E64" i="1"/>
  <c r="E62" i="1"/>
  <c r="E63" i="1" l="1"/>
  <c r="E67" i="1"/>
  <c r="E57" i="1"/>
  <c r="E58" i="1"/>
  <c r="E55" i="1"/>
  <c r="E52" i="1"/>
  <c r="E53" i="1"/>
  <c r="E46" i="1"/>
  <c r="E44" i="1"/>
  <c r="E42" i="1"/>
  <c r="E41" i="1"/>
  <c r="E40" i="1"/>
  <c r="E39" i="1"/>
  <c r="E38" i="1"/>
  <c r="E36" i="1"/>
  <c r="E35" i="1"/>
  <c r="E34" i="1"/>
  <c r="E33" i="1"/>
  <c r="E30" i="1"/>
  <c r="E29" i="1"/>
  <c r="E31" i="1"/>
  <c r="E28" i="1"/>
  <c r="E27" i="1"/>
  <c r="E24" i="1"/>
  <c r="E23" i="1"/>
  <c r="E21" i="1"/>
  <c r="E20" i="1"/>
  <c r="E18" i="1"/>
  <c r="E17" i="1"/>
  <c r="E15" i="1"/>
  <c r="E14" i="1"/>
  <c r="E49" i="1" l="1"/>
  <c r="E22" i="1"/>
  <c r="E16" i="1"/>
  <c r="E50" i="1"/>
  <c r="E19" i="1"/>
  <c r="E37" i="1"/>
  <c r="E48" i="1"/>
  <c r="E51" i="1"/>
  <c r="E43" i="1"/>
  <c r="E65" i="1"/>
  <c r="E45" i="1"/>
  <c r="E56" i="1"/>
  <c r="E54" i="1"/>
  <c r="E32" i="1"/>
  <c r="E26" i="1"/>
  <c r="E47" i="1" l="1"/>
  <c r="E12" i="1"/>
  <c r="E10" i="1"/>
  <c r="E9" i="1"/>
  <c r="E8" i="1"/>
  <c r="E7" i="1"/>
  <c r="E6" i="1" l="1"/>
  <c r="E11" i="1"/>
  <c r="E13" i="1"/>
  <c r="E5" i="1"/>
  <c r="E25" i="1"/>
  <c r="D70" i="1" l="1"/>
  <c r="E4" i="1" l="1"/>
  <c r="E70" i="1"/>
</calcChain>
</file>

<file path=xl/sharedStrings.xml><?xml version="1.0" encoding="utf-8"?>
<sst xmlns="http://schemas.openxmlformats.org/spreadsheetml/2006/main" count="370" uniqueCount="358">
  <si>
    <t>тыс. руб.</t>
  </si>
  <si>
    <t>КЦСР</t>
  </si>
  <si>
    <t>Муниципальная программа "Развитие энергетики, инженерно-коммунальной инфраструктуры и энергосбережения городского округа Ступино"</t>
  </si>
  <si>
    <t>0100000000</t>
  </si>
  <si>
    <t>Подпрограмма "Чистая вода"</t>
  </si>
  <si>
    <t>0110000000</t>
  </si>
  <si>
    <t>Подпрограмма "Очистка сточных вод"</t>
  </si>
  <si>
    <t>0120000000</t>
  </si>
  <si>
    <t>Подпрограмма "Создание условий для обеспечения качественными жилищно-коммунальными услугами"</t>
  </si>
  <si>
    <t>0130000000</t>
  </si>
  <si>
    <t>Подпрограмма "Энергосбережение и повышение энергетической эффективности"</t>
  </si>
  <si>
    <t>0140000000</t>
  </si>
  <si>
    <t>Подпрограмма "Развитие и модернизация электроэнергетики"</t>
  </si>
  <si>
    <t>0150000000</t>
  </si>
  <si>
    <t>Обеспечивающая подпрограмма</t>
  </si>
  <si>
    <t>0160000000</t>
  </si>
  <si>
    <t>Муниципальная программа "Культура городского округа Ступино"</t>
  </si>
  <si>
    <t>0200000000</t>
  </si>
  <si>
    <t>Подпрограмма "Развитие музейного дела"</t>
  </si>
  <si>
    <t>0210000000</t>
  </si>
  <si>
    <t>Подпрограмма "Развитие дополнительного образования детей в сфере культуры и искусства"</t>
  </si>
  <si>
    <t>0220000000</t>
  </si>
  <si>
    <t>Подпрограмма «Организация досуга и библиотечного дела»</t>
  </si>
  <si>
    <t>0230000000</t>
  </si>
  <si>
    <t>Подпрограмма «Развитие парков культуры и отдыха»</t>
  </si>
  <si>
    <t>0250000000</t>
  </si>
  <si>
    <t>Муниципальная программа "Образование городского округа Ступино"</t>
  </si>
  <si>
    <t>0300000000</t>
  </si>
  <si>
    <t>Подпрограмма «Дошкольное образование»</t>
  </si>
  <si>
    <t>0310000000</t>
  </si>
  <si>
    <t>Подпрограмма «Общее образование»</t>
  </si>
  <si>
    <t>0320000000</t>
  </si>
  <si>
    <t>Подпрограмма «Дополнительное образование, воспитание и психолого-социальное сопровождение детей»</t>
  </si>
  <si>
    <t>0330000000</t>
  </si>
  <si>
    <t>Подпрограмма «Обеспечивающая подпрограмма»</t>
  </si>
  <si>
    <t>0340000000</t>
  </si>
  <si>
    <t>Муниципальная программа "Физическая культура и спорт городского округа Ступино"</t>
  </si>
  <si>
    <t>0400000000</t>
  </si>
  <si>
    <t>Муниципальная программа "Сельское хозяйство городского округа Ступино"</t>
  </si>
  <si>
    <t>0500000000</t>
  </si>
  <si>
    <t>Подпрограмма "Развитие отраслей сельского хозяйства"</t>
  </si>
  <si>
    <t>0510000000</t>
  </si>
  <si>
    <t>Подпрограмма "Устойчивое развитие сельских территорий"</t>
  </si>
  <si>
    <t>0520000000</t>
  </si>
  <si>
    <t>Муниципальная программа "Экология и окружающая среда городского округа Ступино"</t>
  </si>
  <si>
    <t>0600000000</t>
  </si>
  <si>
    <t>Муниципальная программа "Безопасность городского округа Ступино"</t>
  </si>
  <si>
    <t>0700000000</t>
  </si>
  <si>
    <t>Подпрограмма "Профилактика преступлений и иных правонарушений"</t>
  </si>
  <si>
    <t>0710000000</t>
  </si>
  <si>
    <t>Подпрограмма "Снижение рисков и смягчение последствий чрезвычайных ситуаций природного и техногенного характера "</t>
  </si>
  <si>
    <t>0720000000</t>
  </si>
  <si>
    <t>Подпрограмма "Развитие и совершенствование систем оповещения и информирования населения"</t>
  </si>
  <si>
    <t>0730000000</t>
  </si>
  <si>
    <t>Подпрограмма "Обеспечение пожарной безопасности"</t>
  </si>
  <si>
    <t>0740000000</t>
  </si>
  <si>
    <t>Подпрограмма "Осуществление мероприятий по мобилизационной подготовке"</t>
  </si>
  <si>
    <t>0760000000</t>
  </si>
  <si>
    <t>Муниципальная программа "Жилище городского округа Ступино"</t>
  </si>
  <si>
    <t>0800000000</t>
  </si>
  <si>
    <t>Подпрограмма «Комплексное освоение земельных участков в целях жилищного строительства и развитие застроенных территорий»</t>
  </si>
  <si>
    <t>0810000000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</si>
  <si>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</si>
  <si>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0820000000</t>
  </si>
  <si>
    <t>Подпрограмма "Обеспечение жильем молодых семей"</t>
  </si>
  <si>
    <t>0830000000</t>
  </si>
  <si>
    <t>Подпрограмма "Обеспечение жильем детей-сирот и детей, оставшихся без попечения родителей, а также лиц из их числа"</t>
  </si>
  <si>
    <t>0860000000</t>
  </si>
  <si>
    <t>Муниципальная программа "Предпринимательство городского округа Ступино"</t>
  </si>
  <si>
    <t>0900000000</t>
  </si>
  <si>
    <t>Подпрограмма «Развитие малого и среднего предпринимательства"</t>
  </si>
  <si>
    <t>0910000000</t>
  </si>
  <si>
    <t>Подпрограмма "Развитие кадрового потенциала"</t>
  </si>
  <si>
    <t>0930000000</t>
  </si>
  <si>
    <t>Подпрограмма "Развитие конкуренции"</t>
  </si>
  <si>
    <t>0940000000</t>
  </si>
  <si>
    <t>Подпрограмма «Развитие потребительского рынка и услуг"</t>
  </si>
  <si>
    <t>0950000000</t>
  </si>
  <si>
    <t>Подпрограмма "Развитие сферы погребения и похоронного дела"</t>
  </si>
  <si>
    <t>0960000000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</si>
  <si>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</si>
  <si>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1000000000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</si>
  <si>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</si>
  <si>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1010000000</t>
  </si>
  <si>
    <t>Подпрограмма "Развитие муниципальной службы"</t>
  </si>
  <si>
    <t>1020000000</t>
  </si>
  <si>
    <t>Подпрограмма "Развитие архивного дела"</t>
  </si>
  <si>
    <t>1030000000</t>
  </si>
  <si>
    <t>Муниципальная программа "Управление имуществом и финансами городского округа Ступино"</t>
  </si>
  <si>
    <t>1100000000</t>
  </si>
  <si>
    <t>Подпрограмма "Развитие земельно - имущественного комплекса"</t>
  </si>
  <si>
    <t>1110000000</t>
  </si>
  <si>
    <t>Подпрограмма "Управление муниципальными финансами"</t>
  </si>
  <si>
    <t>1120000000</t>
  </si>
  <si>
    <t>Муниципальная программа "Развитие и функционирование дорожно-транспортного комплекса и связи в городском округе Ступино"</t>
  </si>
  <si>
    <t>1200000000</t>
  </si>
  <si>
    <t>Подпрограмма "Дорожная деятельность в отношении автомобильных дорог местного значения"</t>
  </si>
  <si>
    <t>1210000000</t>
  </si>
  <si>
    <t>Подпрограмма "Создание условий для предоставления транспортных услуг населению и организация транспортного обслуживания населения"</t>
  </si>
  <si>
    <t>1220000000</t>
  </si>
  <si>
    <t>Подпрограмма "Обеспечение безопасности дорожного движения"</t>
  </si>
  <si>
    <t>1230000000</t>
  </si>
  <si>
    <t>Муниципальная программа "Формирование современной городской среды городского округа Ступино"</t>
  </si>
  <si>
    <t>1300000000</t>
  </si>
  <si>
    <t>Подпрограмма "Комфортная городская среда"</t>
  </si>
  <si>
    <t>1310000000</t>
  </si>
  <si>
    <t>Подпрограмма "Благоустройство территории"</t>
  </si>
  <si>
    <t>1320000000</t>
  </si>
  <si>
    <t>Подпрограмма "Создание условий для обеспечения комфортного проживания жителей многоквартирных домов"</t>
  </si>
  <si>
    <t>1330000000</t>
  </si>
  <si>
    <t>Подпрограмма "Доступная среда городского округа Ступино"</t>
  </si>
  <si>
    <t>1340000000</t>
  </si>
  <si>
    <t>Муниципальная программа "Цифровое муниципальное образование"</t>
  </si>
  <si>
    <t>1400000000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</si>
  <si>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</si>
  <si>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1410000000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</si>
  <si>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</si>
  <si>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1420000000</t>
  </si>
  <si>
    <t>Муниципальная программа "Молодежь городского округа Ступино"</t>
  </si>
  <si>
    <t>1500000000</t>
  </si>
  <si>
    <t>Подпрограмма "Молодое поколение"</t>
  </si>
  <si>
    <t>1510000000</t>
  </si>
  <si>
    <t>Подпрограмма "Патриотическое воспитание молодежи"</t>
  </si>
  <si>
    <t>1520000000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</si>
  <si>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</si>
  <si>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1600000000</t>
  </si>
  <si>
    <t>Подпрограмма "Создание условий для оказания медицинской помощи населению"</t>
  </si>
  <si>
    <t>1610000000</t>
  </si>
  <si>
    <t>Подпрограмма «Дополнительные меры социальной поддержки отдельных категорий жителей»</t>
  </si>
  <si>
    <t>1620000000</t>
  </si>
  <si>
    <t>Муниципальная программа "Архитектура и градостроительство городского округа Ступино"</t>
  </si>
  <si>
    <t>1700000000</t>
  </si>
  <si>
    <t>Непрограммные расходы</t>
  </si>
  <si>
    <t>9900000000</t>
  </si>
  <si>
    <t>Итого</t>
  </si>
  <si>
    <t>Ожидаемое исполнение за 2018 год</t>
  </si>
  <si>
    <t>Код бюджетной классификации Российской Федерации</t>
  </si>
  <si>
    <t xml:space="preserve">Наименование доходов </t>
  </si>
  <si>
    <t xml:space="preserve">от утвержденного плана на 2018 год с учетом принятых изменений </t>
  </si>
  <si>
    <t>от ожидаемого исполнения на 2018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</si>
  <si>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</si>
  <si>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</si>
  <si>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</si>
  <si>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</si>
  <si>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</si>
  <si>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</si>
  <si>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</si>
  <si>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i/>
        <vertAlign val="superscript"/>
        <sz val="10"/>
        <rFont val="Arial Narrow"/>
        <family val="2"/>
        <charset val="204"/>
      </rPr>
      <t>1</t>
    </r>
    <r>
      <rPr>
        <i/>
        <sz val="10"/>
        <rFont val="Arial Narrow"/>
        <family val="2"/>
        <charset val="204"/>
      </rPr>
      <t xml:space="preserve"> и 228 Налогового кодекса Российской Федерации</t>
    </r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</si>
  <si>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</si>
  <si>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</si>
  <si>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</si>
  <si>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</si>
  <si>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</si>
  <si>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</t>
    </r>
    <r>
      <rPr>
        <i/>
        <vertAlign val="superscript"/>
        <sz val="10"/>
        <rFont val="Arial Narrow"/>
        <family val="2"/>
        <charset val="204"/>
      </rPr>
      <t xml:space="preserve">1 </t>
    </r>
    <r>
      <rPr>
        <i/>
        <sz val="10"/>
        <rFont val="Arial Narrow"/>
        <family val="2"/>
        <charset val="204"/>
      </rPr>
      <t>Налогового кодекса Российской Федерации</t>
    </r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</si>
  <si>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</si>
  <si>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</si>
  <si>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</si>
  <si>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</si>
  <si>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</si>
  <si>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</si>
  <si>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</si>
  <si>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</si>
  <si>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</si>
  <si>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</si>
  <si>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</si>
  <si>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</si>
  <si>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</si>
  <si>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</si>
  <si>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</si>
  <si>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</si>
  <si>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</si>
  <si>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</si>
  <si>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</si>
  <si>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</si>
  <si>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</si>
  <si>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</si>
  <si>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</si>
  <si>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</si>
  <si>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000 1 08 07150 01 0000 110</t>
  </si>
  <si>
    <t>Государственная пошлина за выдачу разрешения на установку рекламной конструкции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</si>
  <si>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</si>
  <si>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</si>
  <si>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</si>
  <si>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</si>
  <si>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000 1 11 03000 00 0000 120</t>
  </si>
  <si>
    <t>Проценты, полученные от предоставления бюджетных кредитов внутри страны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</si>
  <si>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</si>
  <si>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</si>
  <si>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</si>
  <si>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</si>
  <si>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</si>
  <si>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</si>
  <si>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</si>
  <si>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</si>
  <si>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</si>
  <si>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</si>
  <si>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</si>
  <si>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</si>
  <si>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</si>
  <si>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</si>
  <si>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</si>
  <si>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</si>
  <si>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Поступления по плате за наем жилых помещений, находящихся в собственности муниципальных образований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</si>
  <si>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</si>
  <si>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</si>
  <si>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</si>
  <si>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</si>
  <si>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</si>
  <si>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</si>
  <si>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</si>
  <si>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</si>
  <si>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доходы от платных услуг, оказываемых казенными учреждениями (МКУ «Аварийно-спасательная служба»)</t>
  </si>
  <si>
    <t>доходы от платных услуг, оказываемых казенными учреждениями (МКУ «МФЦ")</t>
  </si>
  <si>
    <t xml:space="preserve">доходы от платных услуг, оказываемых казенными учреждениями </t>
  </si>
  <si>
    <t>000 1 13 02994 04 0000 130</t>
  </si>
  <si>
    <t>Прочие доходы от компенсации затрат бюджетов городских округов</t>
  </si>
  <si>
    <t>компенсация расходов по содержанию помещения</t>
  </si>
  <si>
    <t xml:space="preserve">прочие доходы </t>
  </si>
  <si>
    <t>000 1 13 02994 04 0051 130</t>
  </si>
  <si>
    <t>Прочие доходы от компенсации затрат бюджетов городских округов (оздоровительная кампания детей)</t>
  </si>
  <si>
    <t>оздоровительная кампания "Управление образования"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</si>
  <si>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</si>
  <si>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000 1 13 02994 04 0085 130</t>
  </si>
  <si>
    <t xml:space="preserve">Прочие доходы от компенсации затрат бюджетов городских округов </t>
  </si>
  <si>
    <t>родительская плата в ДДО "Управление образования"</t>
  </si>
  <si>
    <t>000 1 14 00000 00 0000 000</t>
  </si>
  <si>
    <t>ДОХОДЫ ОТ ПРОДАЖИ МАТЕРИАЛЬНЫХ И НЕМАТЕРИАЛЬНЫХ АКТИВОВ</t>
  </si>
  <si>
    <t>000 1 14 01040 04 0000 410</t>
  </si>
  <si>
    <t>Доходы от продажи квартир, находящихся в собственности городских округов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</si>
  <si>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</si>
  <si>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</si>
  <si>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</si>
  <si>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</si>
  <si>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</si>
  <si>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</si>
  <si>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</si>
  <si>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</si>
  <si>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</si>
  <si>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 xml:space="preserve">ПРОЧИЕ НЕНАЛОГОВЫЕ ДОХОДЫ </t>
  </si>
  <si>
    <t>000 1 17 01040 04 0000 180</t>
  </si>
  <si>
    <t>Невыясненные поступления, зачисляемые в бюджеты городских округов</t>
  </si>
  <si>
    <t>000 1 17 05040 04 0000 180</t>
  </si>
  <si>
    <t xml:space="preserve">Прочие неналоговые доходы бюджетов городских округов </t>
  </si>
  <si>
    <t>Прочие неналоговые доходы бюджетов городских округов</t>
  </si>
  <si>
    <t>000 1 17 05040 04 0008 180</t>
  </si>
  <si>
    <t>Поступления по плате за размещение нестационарных торговых объектов</t>
  </si>
  <si>
    <t>000 1 17 05040 04 0009 180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</si>
  <si>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</si>
  <si>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000 1 17 05040 04 0010 180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</si>
  <si>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</si>
  <si>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</si>
  <si>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</si>
  <si>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</si>
  <si>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</si>
  <si>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</si>
  <si>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</si>
  <si>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000 2 02 15001 04 0000 151</t>
  </si>
  <si>
    <t>Дотации бюджетам городских округов на выравнивание бюджетной обеспеченности</t>
  </si>
  <si>
    <t>000 2 02 20000 00 0000 151</t>
  </si>
  <si>
    <t>СУБСИДИИ БЮДЖЕТАМ БЮДЖЕТНОЙ СИСТЕМЫ РОССИЙСКОЙ ФЕДЕРАЦИИ (МЕЖБЮДЖЕТНЫЕ СУБСИДИИ)</t>
  </si>
  <si>
    <t>000 2 02 20077 04 0000 151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</si>
  <si>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</si>
  <si>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000 2 02 20216 04 0000 151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</si>
  <si>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</si>
  <si>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000 2 02 20302 04 0000 151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</si>
  <si>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</si>
  <si>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000 2 02 25027 04 0000 151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</si>
  <si>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</si>
  <si>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000 2 02 25497 04 0000 151</t>
  </si>
  <si>
    <t>Субсидии бюджетам городских округов на реализацию мероприятий по обеспечению жильем молодых семей</t>
  </si>
  <si>
    <t>000 2 02 25555 04 0000 151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</si>
  <si>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</si>
  <si>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000 2 02 25567 04 0000 151</t>
  </si>
  <si>
    <t>Субсидии бюджетам городских округов на реализацию мероприятий по устойчивому развитию сельских территорий</t>
  </si>
  <si>
    <t>000 2 02 29999 04 0000 151</t>
  </si>
  <si>
    <t>Прочие субсидии бюджетам городских округов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</si>
  <si>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</si>
  <si>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</si>
  <si>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</si>
  <si>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обеспечение современными аппаратно-программными комплексами общеобразовательных организаций в Московской области</t>
  </si>
  <si>
    <t xml:space="preserve"> - на софинансирование расходов на повышение заработной платы работникам муниципальных учреждений в сфере культуры</t>
  </si>
  <si>
    <t xml:space="preserve"> - на 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Федерации, за пределами территории Российской Федерации в многофункциональных центрах предоставления государственных и муниципальных услуг</t>
  </si>
  <si>
    <t xml:space="preserve"> - на обеспечение (доведение до запланированных значений качественных показателей) учреждений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</si>
  <si>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закупку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</si>
  <si>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- на закупку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</si>
  <si>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</si>
  <si>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мероприятия по организации отдыха детей в каникулярное время </t>
  </si>
  <si>
    <t xml:space="preserve"> - на улучшение жилищных условий граждан, проживающих в сельской местности, в том числе молодых семей и молодых специалистов</t>
  </si>
  <si>
    <t xml:space="preserve"> - на ремонт подъездов в многоквартирных домах</t>
  </si>
  <si>
    <t xml:space="preserve"> - на строительство, реконструкцию, создание (организацию) объектов (мест) захоронения, накопления твердых коммунальных отходов, повышение экологической безопасности существующих объектов (мест), включая создание системы по сбору и обезвреживанию свалочного газа и предотвращение санитарно-эпидемиологической опасности</t>
  </si>
  <si>
    <t xml:space="preserve"> - на комплексное благоустройство территорий муниципальных образований Московской области</t>
  </si>
  <si>
    <t xml:space="preserve"> - на приобретение техники для нужд благоустройства территорий муниципальных образований Московской области</t>
  </si>
  <si>
    <t xml:space="preserve"> - на проектирование и реконструкцию муниципальных стадионов</t>
  </si>
  <si>
    <t xml:space="preserve"> - на капитальный ремонт и приобретение оборудования для оснащения плоскостных спортивных сооружений в муниципальных образованиях Московской области</t>
  </si>
  <si>
    <t xml:space="preserve"> - на приобретение и установку площадок для сдачи нормативов комплекса «Готов к труду и обороне» в муниципальных образованиях Московской области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</si>
  <si>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</si>
  <si>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</si>
  <si>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 - 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</si>
  <si>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 xml:space="preserve"> - на софинансирование транспортного обеспечения садоводческих, огороднических или дачных некоммерческих объединений граждан, расположенных на территории Московской области, на муниципальных маршрутах регулярных перевозок по регулируемым тарифам</t>
  </si>
  <si>
    <t xml:space="preserve"> - на ликвидацию несанкционированных свалок и навалов мусора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</si>
  <si>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</si>
  <si>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 xml:space="preserve"> - на мероприятия по приобретению музыкальных инструментов для оснащения муниципальных учреждений дополнительного образования сферы культуры</t>
  </si>
  <si>
    <t xml:space="preserve"> - на поддержку отрасли культуры (Подключение муниципальных общедоступных библиотек и государственных центральных библиотек в субъектах Российской Федерации (далее - библиотеки) к информационно-телекоммуникационной сети "Интернет" и развитие библиотечного дела с учетом задачи расширения информационных технологий и оцифровки (далее соответственно - сеть "Интернет", подключение библиотек к сети "Интернет")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</si>
  <si>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</si>
  <si>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000 2 02 30000 00 0000 151</t>
  </si>
  <si>
    <t>СУБВЕНЦИИ БЮДЖЕТАМ БЮДЖЕТНОЙ СИСТЕМЫ РОССИЙСКОЙ ФЕДЕРАЦИИ</t>
  </si>
  <si>
    <t>000 2 02 30022 04 0000 151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</si>
  <si>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</si>
  <si>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</si>
  <si>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 xml:space="preserve"> - на обеспечение предоставления гражданам субсидий на оплату жилого помещения и коммунальных услуг</t>
  </si>
  <si>
    <t>000 2 02 30024 04 0000 151</t>
  </si>
  <si>
    <t>Субвенции бюджетам городских округов на выполнение передаваемых полномочий субъектов Российской Федерации</t>
  </si>
  <si>
    <t xml:space="preserve"> - по организации проведения мероприятий по отлову и содержанию безнадзорных животных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</si>
  <si>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</si>
  <si>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</si>
  <si>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</si>
  <si>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</si>
  <si>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</si>
  <si>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</si>
  <si>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 xml:space="preserve"> - на осуществление государственных полномочий Московской области в области земельных отношений (государственная программа Московской области «Эффективная власть» на 2017-2021 годы)</t>
  </si>
  <si>
    <t>000 2 02 30029 04 0000 151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</si>
  <si>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</si>
  <si>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</si>
  <si>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</si>
  <si>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</si>
  <si>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</si>
  <si>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000 2 02 39999 04 0000 151</t>
  </si>
  <si>
    <t>Прочие субвенции бюджетам городских округов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</si>
  <si>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</t>
    </r>
    <r>
      <rPr>
        <b/>
        <i/>
        <sz val="10"/>
        <rFont val="Arial Narrow"/>
        <family val="2"/>
        <charset val="204"/>
      </rPr>
      <t xml:space="preserve"> в муниципальных общеобразовательных организациях</t>
    </r>
    <r>
      <rPr>
        <i/>
        <sz val="10"/>
        <rFont val="Arial Narrow"/>
        <family val="2"/>
        <charset val="204"/>
      </rPr>
      <t xml:space="preserve">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</si>
  <si>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0"/>
        <rFont val="Arial Narrow"/>
        <family val="2"/>
        <charset val="204"/>
      </rPr>
      <t>в муниципальных дошкольных образовательных организациях</t>
    </r>
    <r>
      <rPr>
        <i/>
        <sz val="10"/>
        <rFont val="Arial Narrow"/>
        <family val="2"/>
        <charset val="204"/>
      </rPr>
      <t xml:space="preserve">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</si>
  <si>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обеспечение полноценным питанием беременных женщин, кормящих матерей, а также детей в возрасте до трех лет в Московской области</t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</si>
  <si>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0"/>
        <rFont val="Arial Narrow"/>
        <family val="2"/>
        <charset val="204"/>
      </rPr>
      <t>в частных общеобразовательных организациях</t>
    </r>
    <r>
      <rPr>
        <i/>
        <sz val="10"/>
        <rFont val="Arial Narrow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</si>
  <si>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000 2 02 40000 00 0000 151</t>
  </si>
  <si>
    <t>ИНЫЕ МЕЖБЮДЖЕТНЫЕ ТРАНСФЕРТЫ</t>
  </si>
  <si>
    <t>000 2 02 45160 04 0000 151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</si>
  <si>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</si>
  <si>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000 2 02 49999 04 0000 151</t>
  </si>
  <si>
    <t>Прочие межбюджетные трансферты, передаваемые бюджетам городских округов</t>
  </si>
  <si>
    <t xml:space="preserve"> - на реализацию отдельных мероприятий муниципальных программ (подпрограмм) в сфере культуры</t>
  </si>
  <si>
    <t xml:space="preserve"> -  на реализацию проектов государственно-частного партнерства в жилищно-коммунальном хозяйстве в сфере теплоснабжения</t>
  </si>
  <si>
    <t>000 2 07 00000 00 0000 180</t>
  </si>
  <si>
    <t>ПРОЧИЕ БЕЗВОЗМЕЗДНЫЕ ПОСТУПЛЕНИЯ</t>
  </si>
  <si>
    <t>000 2 07 04050 04 0000 180</t>
  </si>
  <si>
    <t>Прочие безвозмездные поступления в бюджеты городских округов</t>
  </si>
  <si>
    <t>Прочие безвозмездные поступления в бюджеты городских округов "Управление образования"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</si>
  <si>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</si>
  <si>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</si>
  <si>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</si>
  <si>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</si>
  <si>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</si>
  <si>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Ожидаемое исполнение бюджета городского округа Ступино Московской области в 2018 году</t>
  </si>
  <si>
    <t>утвержденный план с учетом принятых изменений на 01.11.2018г</t>
  </si>
  <si>
    <t>ожидаемое исполнение за год</t>
  </si>
  <si>
    <t>тыс.руб.</t>
  </si>
  <si>
    <t>Дефицит (-) профицит (+)</t>
  </si>
  <si>
    <t xml:space="preserve">% исполнения </t>
  </si>
  <si>
    <t>% исполнения</t>
  </si>
  <si>
    <t>Наименование муниципальной программы (подпрограммы)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</si>
</sst>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#,##0.0_ ;\-#,##0.0\ "/>
  </numFmts>
  <fonts count="2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i/>
      <vertAlign val="superscript"/>
      <sz val="10"/>
      <name val="Arial Narrow"/>
      <family val="2"/>
      <charset val="204"/>
    </font>
    <font>
      <sz val="10"/>
      <color indexed="36"/>
      <name val="Arial Narrow"/>
      <family val="2"/>
    </font>
    <font>
      <b/>
      <i/>
      <sz val="10"/>
      <name val="Arial Narrow"/>
      <family val="2"/>
      <charset val="204"/>
    </font>
    <font>
      <sz val="10"/>
      <color indexed="8"/>
      <name val="Calibri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9" fillId="0" borderId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right"/>
    </xf>
    <xf numFmtId="0" fontId="4" fillId="0" borderId="0" xfId="0" applyFont="1"/>
    <xf numFmtId="164" fontId="0" fillId="0" borderId="0" xfId="0" applyNumberFormat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wrapText="1"/>
    </xf>
    <xf numFmtId="0" fontId="0" fillId="0" borderId="0" xfId="0" applyFill="1"/>
    <xf numFmtId="164" fontId="0" fillId="0" borderId="0" xfId="0" applyNumberFormat="1" applyFill="1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right" vertical="center" wrapText="1"/>
    </xf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0" applyNumberFormat="1" applyFont="1"/>
    <xf numFmtId="164" fontId="3" fillId="0" borderId="3" xfId="0" applyNumberFormat="1" applyFont="1" applyFill="1" applyBorder="1" applyAlignment="1" applyProtection="1">
      <alignment horizontal="right" vertical="center" wrapText="1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10" fillId="0" borderId="1" xfId="3" applyNumberFormat="1" applyFont="1" applyFill="1" applyBorder="1" applyAlignment="1" applyProtection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10" fillId="2" borderId="1" xfId="3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1"/>
    </xf>
    <xf numFmtId="164" fontId="12" fillId="0" borderId="1" xfId="3" applyNumberFormat="1" applyFont="1" applyFill="1" applyBorder="1" applyAlignment="1" applyProtection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 applyProtection="1">
      <alignment horizontal="center" vertical="center"/>
    </xf>
    <xf numFmtId="0" fontId="13" fillId="0" borderId="0" xfId="1" applyFont="1" applyFill="1" applyAlignment="1">
      <alignment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left" vertical="center" wrapText="1" indent="2"/>
    </xf>
    <xf numFmtId="164" fontId="14" fillId="0" borderId="1" xfId="3" applyNumberFormat="1" applyFont="1" applyFill="1" applyBorder="1" applyAlignment="1" applyProtection="1">
      <alignment horizontal="center" vertical="center"/>
    </xf>
    <xf numFmtId="164" fontId="14" fillId="2" borderId="1" xfId="3" applyNumberFormat="1" applyFont="1" applyFill="1" applyBorder="1" applyAlignment="1" applyProtection="1">
      <alignment horizontal="center" vertical="center"/>
    </xf>
    <xf numFmtId="0" fontId="14" fillId="0" borderId="0" xfId="1" applyFont="1" applyFill="1" applyAlignment="1">
      <alignment vertical="center"/>
    </xf>
    <xf numFmtId="1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left" vertical="center" wrapText="1" indent="1"/>
    </xf>
    <xf numFmtId="164" fontId="11" fillId="0" borderId="1" xfId="3" applyNumberFormat="1" applyFont="1" applyFill="1" applyBorder="1" applyAlignment="1" applyProtection="1">
      <alignment horizontal="center" vertical="center"/>
    </xf>
    <xf numFmtId="164" fontId="11" fillId="2" borderId="1" xfId="3" applyNumberFormat="1" applyFont="1" applyFill="1" applyBorder="1" applyAlignment="1" applyProtection="1">
      <alignment horizontal="center" vertical="center"/>
    </xf>
    <xf numFmtId="0" fontId="13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left" vertical="center" wrapText="1" indent="1"/>
    </xf>
    <xf numFmtId="0" fontId="13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" fontId="13" fillId="0" borderId="1" xfId="2" applyNumberFormat="1" applyFont="1" applyFill="1" applyBorder="1" applyAlignment="1" applyProtection="1">
      <alignment horizontal="center" vertical="center" wrapText="1"/>
    </xf>
    <xf numFmtId="1" fontId="16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left" vertical="center" wrapText="1" indent="2"/>
    </xf>
    <xf numFmtId="164" fontId="14" fillId="0" borderId="1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16" fillId="0" borderId="1" xfId="1" applyNumberFormat="1" applyFont="1" applyFill="1" applyBorder="1" applyAlignment="1" applyProtection="1">
      <alignment horizontal="left" vertical="center" wrapText="1" indent="1"/>
    </xf>
    <xf numFmtId="0" fontId="12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1" xfId="2" applyNumberFormat="1" applyFont="1" applyFill="1" applyBorder="1" applyAlignment="1" applyProtection="1">
      <alignment horizontal="left" vertical="center" wrapText="1" indent="1"/>
    </xf>
    <xf numFmtId="1" fontId="8" fillId="0" borderId="4" xfId="1" applyNumberFormat="1" applyFont="1" applyFill="1" applyBorder="1" applyAlignment="1" applyProtection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/>
    </xf>
    <xf numFmtId="164" fontId="10" fillId="2" borderId="1" xfId="3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 indent="1"/>
    </xf>
    <xf numFmtId="164" fontId="11" fillId="0" borderId="1" xfId="3" applyNumberFormat="1" applyFont="1" applyFill="1" applyBorder="1" applyAlignment="1">
      <alignment horizontal="center" vertical="center"/>
    </xf>
    <xf numFmtId="164" fontId="11" fillId="2" borderId="1" xfId="3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4" fillId="0" borderId="1" xfId="1" applyFont="1" applyFill="1" applyBorder="1" applyAlignment="1">
      <alignment horizontal="left" vertical="center" wrapText="1" indent="1"/>
    </xf>
    <xf numFmtId="164" fontId="14" fillId="0" borderId="1" xfId="3" applyNumberFormat="1" applyFont="1" applyFill="1" applyBorder="1" applyAlignment="1">
      <alignment horizontal="center" vertical="center"/>
    </xf>
    <xf numFmtId="164" fontId="14" fillId="2" borderId="1" xfId="3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left" vertical="center" wrapText="1" indent="1"/>
    </xf>
    <xf numFmtId="0" fontId="11" fillId="0" borderId="0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1" xfId="3" applyNumberFormat="1" applyFont="1" applyFill="1" applyBorder="1" applyAlignment="1" applyProtection="1">
      <alignment horizontal="center" vertical="center"/>
      <protection locked="0"/>
    </xf>
    <xf numFmtId="164" fontId="10" fillId="2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164" fontId="11" fillId="0" borderId="1" xfId="3" applyNumberFormat="1" applyFont="1" applyFill="1" applyBorder="1" applyAlignment="1" applyProtection="1">
      <alignment horizontal="center" vertical="center"/>
      <protection locked="0"/>
    </xf>
    <xf numFmtId="164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vertical="center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0" fontId="18" fillId="0" borderId="0" xfId="1" applyFont="1" applyFill="1" applyAlignment="1"/>
    <xf numFmtId="164" fontId="18" fillId="0" borderId="0" xfId="1" applyNumberFormat="1" applyFont="1" applyFill="1"/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164" fontId="11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right" vertical="center" wrapText="1"/>
    </xf>
    <xf numFmtId="165" fontId="1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9" fillId="0" borderId="6" xfId="1" applyFont="1" applyFill="1" applyBorder="1" applyAlignment="1">
      <alignment horizontal="center" vertical="center" wrapText="1"/>
    </xf>
    <xf numFmtId="0" fontId="20" fillId="0" borderId="1" xfId="0" applyFont="1" applyBorder="1"/>
    <xf numFmtId="0" fontId="0" fillId="0" borderId="1" xfId="0" applyBorder="1"/>
    <xf numFmtId="164" fontId="2" fillId="0" borderId="3" xfId="0" applyNumberFormat="1" applyFont="1" applyFill="1" applyBorder="1" applyAlignment="1" applyProtection="1">
      <alignment horizontal="right" vertical="center" wrapText="1"/>
    </xf>
    <xf numFmtId="164" fontId="21" fillId="0" borderId="1" xfId="0" applyNumberFormat="1" applyFont="1" applyBorder="1"/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_Прил 1_Доходы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topLeftCell="B57" zoomScaleNormal="100" zoomScaleSheetLayoutView="100" workbookViewId="0">
      <selection activeCell="B71" sqref="B71"/>
    </sheetView>
  </sheetViews>
  <sheetFormatPr defaultColWidth="9.140625" defaultRowHeight="5.65" customHeight="1" x14ac:dyDescent="0.2"/>
  <cols>
    <col min="1" max="1" width="21.140625" style="89" hidden="1" customWidth="1"/>
    <col min="2" max="2" width="96" style="89" customWidth="1"/>
    <col min="3" max="3" width="14" style="76" customWidth="1"/>
    <col min="4" max="4" width="11.7109375" style="76" customWidth="1"/>
    <col min="5" max="5" width="12.42578125" style="88" customWidth="1"/>
    <col min="6" max="6" width="14" style="76" hidden="1" customWidth="1"/>
    <col min="7" max="7" width="12.42578125" style="76" hidden="1" customWidth="1"/>
    <col min="8" max="8" width="0" style="76" hidden="1" customWidth="1"/>
    <col min="9" max="9" width="12.42578125" style="76" hidden="1" customWidth="1"/>
    <col min="10" max="10" width="0" style="76" hidden="1" customWidth="1"/>
    <col min="11" max="256" width="9.140625" style="76"/>
    <col min="257" max="257" width="0" style="76" hidden="1" customWidth="1"/>
    <col min="258" max="258" width="98" style="76" customWidth="1"/>
    <col min="259" max="262" width="14" style="76" customWidth="1"/>
    <col min="263" max="263" width="12.42578125" style="76" customWidth="1"/>
    <col min="264" max="264" width="9.140625" style="76"/>
    <col min="265" max="265" width="12.42578125" style="76" customWidth="1"/>
    <col min="266" max="512" width="9.140625" style="76"/>
    <col min="513" max="513" width="0" style="76" hidden="1" customWidth="1"/>
    <col min="514" max="514" width="98" style="76" customWidth="1"/>
    <col min="515" max="518" width="14" style="76" customWidth="1"/>
    <col min="519" max="519" width="12.42578125" style="76" customWidth="1"/>
    <col min="520" max="520" width="9.140625" style="76"/>
    <col min="521" max="521" width="12.42578125" style="76" customWidth="1"/>
    <col min="522" max="768" width="9.140625" style="76"/>
    <col min="769" max="769" width="0" style="76" hidden="1" customWidth="1"/>
    <col min="770" max="770" width="98" style="76" customWidth="1"/>
    <col min="771" max="774" width="14" style="76" customWidth="1"/>
    <col min="775" max="775" width="12.42578125" style="76" customWidth="1"/>
    <col min="776" max="776" width="9.140625" style="76"/>
    <col min="777" max="777" width="12.42578125" style="76" customWidth="1"/>
    <col min="778" max="1024" width="9.140625" style="76"/>
    <col min="1025" max="1025" width="0" style="76" hidden="1" customWidth="1"/>
    <col min="1026" max="1026" width="98" style="76" customWidth="1"/>
    <col min="1027" max="1030" width="14" style="76" customWidth="1"/>
    <col min="1031" max="1031" width="12.42578125" style="76" customWidth="1"/>
    <col min="1032" max="1032" width="9.140625" style="76"/>
    <col min="1033" max="1033" width="12.42578125" style="76" customWidth="1"/>
    <col min="1034" max="1280" width="9.140625" style="76"/>
    <col min="1281" max="1281" width="0" style="76" hidden="1" customWidth="1"/>
    <col min="1282" max="1282" width="98" style="76" customWidth="1"/>
    <col min="1283" max="1286" width="14" style="76" customWidth="1"/>
    <col min="1287" max="1287" width="12.42578125" style="76" customWidth="1"/>
    <col min="1288" max="1288" width="9.140625" style="76"/>
    <col min="1289" max="1289" width="12.42578125" style="76" customWidth="1"/>
    <col min="1290" max="1536" width="9.140625" style="76"/>
    <col min="1537" max="1537" width="0" style="76" hidden="1" customWidth="1"/>
    <col min="1538" max="1538" width="98" style="76" customWidth="1"/>
    <col min="1539" max="1542" width="14" style="76" customWidth="1"/>
    <col min="1543" max="1543" width="12.42578125" style="76" customWidth="1"/>
    <col min="1544" max="1544" width="9.140625" style="76"/>
    <col min="1545" max="1545" width="12.42578125" style="76" customWidth="1"/>
    <col min="1546" max="1792" width="9.140625" style="76"/>
    <col min="1793" max="1793" width="0" style="76" hidden="1" customWidth="1"/>
    <col min="1794" max="1794" width="98" style="76" customWidth="1"/>
    <col min="1795" max="1798" width="14" style="76" customWidth="1"/>
    <col min="1799" max="1799" width="12.42578125" style="76" customWidth="1"/>
    <col min="1800" max="1800" width="9.140625" style="76"/>
    <col min="1801" max="1801" width="12.42578125" style="76" customWidth="1"/>
    <col min="1802" max="2048" width="9.140625" style="76"/>
    <col min="2049" max="2049" width="0" style="76" hidden="1" customWidth="1"/>
    <col min="2050" max="2050" width="98" style="76" customWidth="1"/>
    <col min="2051" max="2054" width="14" style="76" customWidth="1"/>
    <col min="2055" max="2055" width="12.42578125" style="76" customWidth="1"/>
    <col min="2056" max="2056" width="9.140625" style="76"/>
    <col min="2057" max="2057" width="12.42578125" style="76" customWidth="1"/>
    <col min="2058" max="2304" width="9.140625" style="76"/>
    <col min="2305" max="2305" width="0" style="76" hidden="1" customWidth="1"/>
    <col min="2306" max="2306" width="98" style="76" customWidth="1"/>
    <col min="2307" max="2310" width="14" style="76" customWidth="1"/>
    <col min="2311" max="2311" width="12.42578125" style="76" customWidth="1"/>
    <col min="2312" max="2312" width="9.140625" style="76"/>
    <col min="2313" max="2313" width="12.42578125" style="76" customWidth="1"/>
    <col min="2314" max="2560" width="9.140625" style="76"/>
    <col min="2561" max="2561" width="0" style="76" hidden="1" customWidth="1"/>
    <col min="2562" max="2562" width="98" style="76" customWidth="1"/>
    <col min="2563" max="2566" width="14" style="76" customWidth="1"/>
    <col min="2567" max="2567" width="12.42578125" style="76" customWidth="1"/>
    <col min="2568" max="2568" width="9.140625" style="76"/>
    <col min="2569" max="2569" width="12.42578125" style="76" customWidth="1"/>
    <col min="2570" max="2816" width="9.140625" style="76"/>
    <col min="2817" max="2817" width="0" style="76" hidden="1" customWidth="1"/>
    <col min="2818" max="2818" width="98" style="76" customWidth="1"/>
    <col min="2819" max="2822" width="14" style="76" customWidth="1"/>
    <col min="2823" max="2823" width="12.42578125" style="76" customWidth="1"/>
    <col min="2824" max="2824" width="9.140625" style="76"/>
    <col min="2825" max="2825" width="12.42578125" style="76" customWidth="1"/>
    <col min="2826" max="3072" width="9.140625" style="76"/>
    <col min="3073" max="3073" width="0" style="76" hidden="1" customWidth="1"/>
    <col min="3074" max="3074" width="98" style="76" customWidth="1"/>
    <col min="3075" max="3078" width="14" style="76" customWidth="1"/>
    <col min="3079" max="3079" width="12.42578125" style="76" customWidth="1"/>
    <col min="3080" max="3080" width="9.140625" style="76"/>
    <col min="3081" max="3081" width="12.42578125" style="76" customWidth="1"/>
    <col min="3082" max="3328" width="9.140625" style="76"/>
    <col min="3329" max="3329" width="0" style="76" hidden="1" customWidth="1"/>
    <col min="3330" max="3330" width="98" style="76" customWidth="1"/>
    <col min="3331" max="3334" width="14" style="76" customWidth="1"/>
    <col min="3335" max="3335" width="12.42578125" style="76" customWidth="1"/>
    <col min="3336" max="3336" width="9.140625" style="76"/>
    <col min="3337" max="3337" width="12.42578125" style="76" customWidth="1"/>
    <col min="3338" max="3584" width="9.140625" style="76"/>
    <col min="3585" max="3585" width="0" style="76" hidden="1" customWidth="1"/>
    <col min="3586" max="3586" width="98" style="76" customWidth="1"/>
    <col min="3587" max="3590" width="14" style="76" customWidth="1"/>
    <col min="3591" max="3591" width="12.42578125" style="76" customWidth="1"/>
    <col min="3592" max="3592" width="9.140625" style="76"/>
    <col min="3593" max="3593" width="12.42578125" style="76" customWidth="1"/>
    <col min="3594" max="3840" width="9.140625" style="76"/>
    <col min="3841" max="3841" width="0" style="76" hidden="1" customWidth="1"/>
    <col min="3842" max="3842" width="98" style="76" customWidth="1"/>
    <col min="3843" max="3846" width="14" style="76" customWidth="1"/>
    <col min="3847" max="3847" width="12.42578125" style="76" customWidth="1"/>
    <col min="3848" max="3848" width="9.140625" style="76"/>
    <col min="3849" max="3849" width="12.42578125" style="76" customWidth="1"/>
    <col min="3850" max="4096" width="9.140625" style="76"/>
    <col min="4097" max="4097" width="0" style="76" hidden="1" customWidth="1"/>
    <col min="4098" max="4098" width="98" style="76" customWidth="1"/>
    <col min="4099" max="4102" width="14" style="76" customWidth="1"/>
    <col min="4103" max="4103" width="12.42578125" style="76" customWidth="1"/>
    <col min="4104" max="4104" width="9.140625" style="76"/>
    <col min="4105" max="4105" width="12.42578125" style="76" customWidth="1"/>
    <col min="4106" max="4352" width="9.140625" style="76"/>
    <col min="4353" max="4353" width="0" style="76" hidden="1" customWidth="1"/>
    <col min="4354" max="4354" width="98" style="76" customWidth="1"/>
    <col min="4355" max="4358" width="14" style="76" customWidth="1"/>
    <col min="4359" max="4359" width="12.42578125" style="76" customWidth="1"/>
    <col min="4360" max="4360" width="9.140625" style="76"/>
    <col min="4361" max="4361" width="12.42578125" style="76" customWidth="1"/>
    <col min="4362" max="4608" width="9.140625" style="76"/>
    <col min="4609" max="4609" width="0" style="76" hidden="1" customWidth="1"/>
    <col min="4610" max="4610" width="98" style="76" customWidth="1"/>
    <col min="4611" max="4614" width="14" style="76" customWidth="1"/>
    <col min="4615" max="4615" width="12.42578125" style="76" customWidth="1"/>
    <col min="4616" max="4616" width="9.140625" style="76"/>
    <col min="4617" max="4617" width="12.42578125" style="76" customWidth="1"/>
    <col min="4618" max="4864" width="9.140625" style="76"/>
    <col min="4865" max="4865" width="0" style="76" hidden="1" customWidth="1"/>
    <col min="4866" max="4866" width="98" style="76" customWidth="1"/>
    <col min="4867" max="4870" width="14" style="76" customWidth="1"/>
    <col min="4871" max="4871" width="12.42578125" style="76" customWidth="1"/>
    <col min="4872" max="4872" width="9.140625" style="76"/>
    <col min="4873" max="4873" width="12.42578125" style="76" customWidth="1"/>
    <col min="4874" max="5120" width="9.140625" style="76"/>
    <col min="5121" max="5121" width="0" style="76" hidden="1" customWidth="1"/>
    <col min="5122" max="5122" width="98" style="76" customWidth="1"/>
    <col min="5123" max="5126" width="14" style="76" customWidth="1"/>
    <col min="5127" max="5127" width="12.42578125" style="76" customWidth="1"/>
    <col min="5128" max="5128" width="9.140625" style="76"/>
    <col min="5129" max="5129" width="12.42578125" style="76" customWidth="1"/>
    <col min="5130" max="5376" width="9.140625" style="76"/>
    <col min="5377" max="5377" width="0" style="76" hidden="1" customWidth="1"/>
    <col min="5378" max="5378" width="98" style="76" customWidth="1"/>
    <col min="5379" max="5382" width="14" style="76" customWidth="1"/>
    <col min="5383" max="5383" width="12.42578125" style="76" customWidth="1"/>
    <col min="5384" max="5384" width="9.140625" style="76"/>
    <col min="5385" max="5385" width="12.42578125" style="76" customWidth="1"/>
    <col min="5386" max="5632" width="9.140625" style="76"/>
    <col min="5633" max="5633" width="0" style="76" hidden="1" customWidth="1"/>
    <col min="5634" max="5634" width="98" style="76" customWidth="1"/>
    <col min="5635" max="5638" width="14" style="76" customWidth="1"/>
    <col min="5639" max="5639" width="12.42578125" style="76" customWidth="1"/>
    <col min="5640" max="5640" width="9.140625" style="76"/>
    <col min="5641" max="5641" width="12.42578125" style="76" customWidth="1"/>
    <col min="5642" max="5888" width="9.140625" style="76"/>
    <col min="5889" max="5889" width="0" style="76" hidden="1" customWidth="1"/>
    <col min="5890" max="5890" width="98" style="76" customWidth="1"/>
    <col min="5891" max="5894" width="14" style="76" customWidth="1"/>
    <col min="5895" max="5895" width="12.42578125" style="76" customWidth="1"/>
    <col min="5896" max="5896" width="9.140625" style="76"/>
    <col min="5897" max="5897" width="12.42578125" style="76" customWidth="1"/>
    <col min="5898" max="6144" width="9.140625" style="76"/>
    <col min="6145" max="6145" width="0" style="76" hidden="1" customWidth="1"/>
    <col min="6146" max="6146" width="98" style="76" customWidth="1"/>
    <col min="6147" max="6150" width="14" style="76" customWidth="1"/>
    <col min="6151" max="6151" width="12.42578125" style="76" customWidth="1"/>
    <col min="6152" max="6152" width="9.140625" style="76"/>
    <col min="6153" max="6153" width="12.42578125" style="76" customWidth="1"/>
    <col min="6154" max="6400" width="9.140625" style="76"/>
    <col min="6401" max="6401" width="0" style="76" hidden="1" customWidth="1"/>
    <col min="6402" max="6402" width="98" style="76" customWidth="1"/>
    <col min="6403" max="6406" width="14" style="76" customWidth="1"/>
    <col min="6407" max="6407" width="12.42578125" style="76" customWidth="1"/>
    <col min="6408" max="6408" width="9.140625" style="76"/>
    <col min="6409" max="6409" width="12.42578125" style="76" customWidth="1"/>
    <col min="6410" max="6656" width="9.140625" style="76"/>
    <col min="6657" max="6657" width="0" style="76" hidden="1" customWidth="1"/>
    <col min="6658" max="6658" width="98" style="76" customWidth="1"/>
    <col min="6659" max="6662" width="14" style="76" customWidth="1"/>
    <col min="6663" max="6663" width="12.42578125" style="76" customWidth="1"/>
    <col min="6664" max="6664" width="9.140625" style="76"/>
    <col min="6665" max="6665" width="12.42578125" style="76" customWidth="1"/>
    <col min="6666" max="6912" width="9.140625" style="76"/>
    <col min="6913" max="6913" width="0" style="76" hidden="1" customWidth="1"/>
    <col min="6914" max="6914" width="98" style="76" customWidth="1"/>
    <col min="6915" max="6918" width="14" style="76" customWidth="1"/>
    <col min="6919" max="6919" width="12.42578125" style="76" customWidth="1"/>
    <col min="6920" max="6920" width="9.140625" style="76"/>
    <col min="6921" max="6921" width="12.42578125" style="76" customWidth="1"/>
    <col min="6922" max="7168" width="9.140625" style="76"/>
    <col min="7169" max="7169" width="0" style="76" hidden="1" customWidth="1"/>
    <col min="7170" max="7170" width="98" style="76" customWidth="1"/>
    <col min="7171" max="7174" width="14" style="76" customWidth="1"/>
    <col min="7175" max="7175" width="12.42578125" style="76" customWidth="1"/>
    <col min="7176" max="7176" width="9.140625" style="76"/>
    <col min="7177" max="7177" width="12.42578125" style="76" customWidth="1"/>
    <col min="7178" max="7424" width="9.140625" style="76"/>
    <col min="7425" max="7425" width="0" style="76" hidden="1" customWidth="1"/>
    <col min="7426" max="7426" width="98" style="76" customWidth="1"/>
    <col min="7427" max="7430" width="14" style="76" customWidth="1"/>
    <col min="7431" max="7431" width="12.42578125" style="76" customWidth="1"/>
    <col min="7432" max="7432" width="9.140625" style="76"/>
    <col min="7433" max="7433" width="12.42578125" style="76" customWidth="1"/>
    <col min="7434" max="7680" width="9.140625" style="76"/>
    <col min="7681" max="7681" width="0" style="76" hidden="1" customWidth="1"/>
    <col min="7682" max="7682" width="98" style="76" customWidth="1"/>
    <col min="7683" max="7686" width="14" style="76" customWidth="1"/>
    <col min="7687" max="7687" width="12.42578125" style="76" customWidth="1"/>
    <col min="7688" max="7688" width="9.140625" style="76"/>
    <col min="7689" max="7689" width="12.42578125" style="76" customWidth="1"/>
    <col min="7690" max="7936" width="9.140625" style="76"/>
    <col min="7937" max="7937" width="0" style="76" hidden="1" customWidth="1"/>
    <col min="7938" max="7938" width="98" style="76" customWidth="1"/>
    <col min="7939" max="7942" width="14" style="76" customWidth="1"/>
    <col min="7943" max="7943" width="12.42578125" style="76" customWidth="1"/>
    <col min="7944" max="7944" width="9.140625" style="76"/>
    <col min="7945" max="7945" width="12.42578125" style="76" customWidth="1"/>
    <col min="7946" max="8192" width="9.140625" style="76"/>
    <col min="8193" max="8193" width="0" style="76" hidden="1" customWidth="1"/>
    <col min="8194" max="8194" width="98" style="76" customWidth="1"/>
    <col min="8195" max="8198" width="14" style="76" customWidth="1"/>
    <col min="8199" max="8199" width="12.42578125" style="76" customWidth="1"/>
    <col min="8200" max="8200" width="9.140625" style="76"/>
    <col min="8201" max="8201" width="12.42578125" style="76" customWidth="1"/>
    <col min="8202" max="8448" width="9.140625" style="76"/>
    <col min="8449" max="8449" width="0" style="76" hidden="1" customWidth="1"/>
    <col min="8450" max="8450" width="98" style="76" customWidth="1"/>
    <col min="8451" max="8454" width="14" style="76" customWidth="1"/>
    <col min="8455" max="8455" width="12.42578125" style="76" customWidth="1"/>
    <col min="8456" max="8456" width="9.140625" style="76"/>
    <col min="8457" max="8457" width="12.42578125" style="76" customWidth="1"/>
    <col min="8458" max="8704" width="9.140625" style="76"/>
    <col min="8705" max="8705" width="0" style="76" hidden="1" customWidth="1"/>
    <col min="8706" max="8706" width="98" style="76" customWidth="1"/>
    <col min="8707" max="8710" width="14" style="76" customWidth="1"/>
    <col min="8711" max="8711" width="12.42578125" style="76" customWidth="1"/>
    <col min="8712" max="8712" width="9.140625" style="76"/>
    <col min="8713" max="8713" width="12.42578125" style="76" customWidth="1"/>
    <col min="8714" max="8960" width="9.140625" style="76"/>
    <col min="8961" max="8961" width="0" style="76" hidden="1" customWidth="1"/>
    <col min="8962" max="8962" width="98" style="76" customWidth="1"/>
    <col min="8963" max="8966" width="14" style="76" customWidth="1"/>
    <col min="8967" max="8967" width="12.42578125" style="76" customWidth="1"/>
    <col min="8968" max="8968" width="9.140625" style="76"/>
    <col min="8969" max="8969" width="12.42578125" style="76" customWidth="1"/>
    <col min="8970" max="9216" width="9.140625" style="76"/>
    <col min="9217" max="9217" width="0" style="76" hidden="1" customWidth="1"/>
    <col min="9218" max="9218" width="98" style="76" customWidth="1"/>
    <col min="9219" max="9222" width="14" style="76" customWidth="1"/>
    <col min="9223" max="9223" width="12.42578125" style="76" customWidth="1"/>
    <col min="9224" max="9224" width="9.140625" style="76"/>
    <col min="9225" max="9225" width="12.42578125" style="76" customWidth="1"/>
    <col min="9226" max="9472" width="9.140625" style="76"/>
    <col min="9473" max="9473" width="0" style="76" hidden="1" customWidth="1"/>
    <col min="9474" max="9474" width="98" style="76" customWidth="1"/>
    <col min="9475" max="9478" width="14" style="76" customWidth="1"/>
    <col min="9479" max="9479" width="12.42578125" style="76" customWidth="1"/>
    <col min="9480" max="9480" width="9.140625" style="76"/>
    <col min="9481" max="9481" width="12.42578125" style="76" customWidth="1"/>
    <col min="9482" max="9728" width="9.140625" style="76"/>
    <col min="9729" max="9729" width="0" style="76" hidden="1" customWidth="1"/>
    <col min="9730" max="9730" width="98" style="76" customWidth="1"/>
    <col min="9731" max="9734" width="14" style="76" customWidth="1"/>
    <col min="9735" max="9735" width="12.42578125" style="76" customWidth="1"/>
    <col min="9736" max="9736" width="9.140625" style="76"/>
    <col min="9737" max="9737" width="12.42578125" style="76" customWidth="1"/>
    <col min="9738" max="9984" width="9.140625" style="76"/>
    <col min="9985" max="9985" width="0" style="76" hidden="1" customWidth="1"/>
    <col min="9986" max="9986" width="98" style="76" customWidth="1"/>
    <col min="9987" max="9990" width="14" style="76" customWidth="1"/>
    <col min="9991" max="9991" width="12.42578125" style="76" customWidth="1"/>
    <col min="9992" max="9992" width="9.140625" style="76"/>
    <col min="9993" max="9993" width="12.42578125" style="76" customWidth="1"/>
    <col min="9994" max="10240" width="9.140625" style="76"/>
    <col min="10241" max="10241" width="0" style="76" hidden="1" customWidth="1"/>
    <col min="10242" max="10242" width="98" style="76" customWidth="1"/>
    <col min="10243" max="10246" width="14" style="76" customWidth="1"/>
    <col min="10247" max="10247" width="12.42578125" style="76" customWidth="1"/>
    <col min="10248" max="10248" width="9.140625" style="76"/>
    <col min="10249" max="10249" width="12.42578125" style="76" customWidth="1"/>
    <col min="10250" max="10496" width="9.140625" style="76"/>
    <col min="10497" max="10497" width="0" style="76" hidden="1" customWidth="1"/>
    <col min="10498" max="10498" width="98" style="76" customWidth="1"/>
    <col min="10499" max="10502" width="14" style="76" customWidth="1"/>
    <col min="10503" max="10503" width="12.42578125" style="76" customWidth="1"/>
    <col min="10504" max="10504" width="9.140625" style="76"/>
    <col min="10505" max="10505" width="12.42578125" style="76" customWidth="1"/>
    <col min="10506" max="10752" width="9.140625" style="76"/>
    <col min="10753" max="10753" width="0" style="76" hidden="1" customWidth="1"/>
    <col min="10754" max="10754" width="98" style="76" customWidth="1"/>
    <col min="10755" max="10758" width="14" style="76" customWidth="1"/>
    <col min="10759" max="10759" width="12.42578125" style="76" customWidth="1"/>
    <col min="10760" max="10760" width="9.140625" style="76"/>
    <col min="10761" max="10761" width="12.42578125" style="76" customWidth="1"/>
    <col min="10762" max="11008" width="9.140625" style="76"/>
    <col min="11009" max="11009" width="0" style="76" hidden="1" customWidth="1"/>
    <col min="11010" max="11010" width="98" style="76" customWidth="1"/>
    <col min="11011" max="11014" width="14" style="76" customWidth="1"/>
    <col min="11015" max="11015" width="12.42578125" style="76" customWidth="1"/>
    <col min="11016" max="11016" width="9.140625" style="76"/>
    <col min="11017" max="11017" width="12.42578125" style="76" customWidth="1"/>
    <col min="11018" max="11264" width="9.140625" style="76"/>
    <col min="11265" max="11265" width="0" style="76" hidden="1" customWidth="1"/>
    <col min="11266" max="11266" width="98" style="76" customWidth="1"/>
    <col min="11267" max="11270" width="14" style="76" customWidth="1"/>
    <col min="11271" max="11271" width="12.42578125" style="76" customWidth="1"/>
    <col min="11272" max="11272" width="9.140625" style="76"/>
    <col min="11273" max="11273" width="12.42578125" style="76" customWidth="1"/>
    <col min="11274" max="11520" width="9.140625" style="76"/>
    <col min="11521" max="11521" width="0" style="76" hidden="1" customWidth="1"/>
    <col min="11522" max="11522" width="98" style="76" customWidth="1"/>
    <col min="11523" max="11526" width="14" style="76" customWidth="1"/>
    <col min="11527" max="11527" width="12.42578125" style="76" customWidth="1"/>
    <col min="11528" max="11528" width="9.140625" style="76"/>
    <col min="11529" max="11529" width="12.42578125" style="76" customWidth="1"/>
    <col min="11530" max="11776" width="9.140625" style="76"/>
    <col min="11777" max="11777" width="0" style="76" hidden="1" customWidth="1"/>
    <col min="11778" max="11778" width="98" style="76" customWidth="1"/>
    <col min="11779" max="11782" width="14" style="76" customWidth="1"/>
    <col min="11783" max="11783" width="12.42578125" style="76" customWidth="1"/>
    <col min="11784" max="11784" width="9.140625" style="76"/>
    <col min="11785" max="11785" width="12.42578125" style="76" customWidth="1"/>
    <col min="11786" max="12032" width="9.140625" style="76"/>
    <col min="12033" max="12033" width="0" style="76" hidden="1" customWidth="1"/>
    <col min="12034" max="12034" width="98" style="76" customWidth="1"/>
    <col min="12035" max="12038" width="14" style="76" customWidth="1"/>
    <col min="12039" max="12039" width="12.42578125" style="76" customWidth="1"/>
    <col min="12040" max="12040" width="9.140625" style="76"/>
    <col min="12041" max="12041" width="12.42578125" style="76" customWidth="1"/>
    <col min="12042" max="12288" width="9.140625" style="76"/>
    <col min="12289" max="12289" width="0" style="76" hidden="1" customWidth="1"/>
    <col min="12290" max="12290" width="98" style="76" customWidth="1"/>
    <col min="12291" max="12294" width="14" style="76" customWidth="1"/>
    <col min="12295" max="12295" width="12.42578125" style="76" customWidth="1"/>
    <col min="12296" max="12296" width="9.140625" style="76"/>
    <col min="12297" max="12297" width="12.42578125" style="76" customWidth="1"/>
    <col min="12298" max="12544" width="9.140625" style="76"/>
    <col min="12545" max="12545" width="0" style="76" hidden="1" customWidth="1"/>
    <col min="12546" max="12546" width="98" style="76" customWidth="1"/>
    <col min="12547" max="12550" width="14" style="76" customWidth="1"/>
    <col min="12551" max="12551" width="12.42578125" style="76" customWidth="1"/>
    <col min="12552" max="12552" width="9.140625" style="76"/>
    <col min="12553" max="12553" width="12.42578125" style="76" customWidth="1"/>
    <col min="12554" max="12800" width="9.140625" style="76"/>
    <col min="12801" max="12801" width="0" style="76" hidden="1" customWidth="1"/>
    <col min="12802" max="12802" width="98" style="76" customWidth="1"/>
    <col min="12803" max="12806" width="14" style="76" customWidth="1"/>
    <col min="12807" max="12807" width="12.42578125" style="76" customWidth="1"/>
    <col min="12808" max="12808" width="9.140625" style="76"/>
    <col min="12809" max="12809" width="12.42578125" style="76" customWidth="1"/>
    <col min="12810" max="13056" width="9.140625" style="76"/>
    <col min="13057" max="13057" width="0" style="76" hidden="1" customWidth="1"/>
    <col min="13058" max="13058" width="98" style="76" customWidth="1"/>
    <col min="13059" max="13062" width="14" style="76" customWidth="1"/>
    <col min="13063" max="13063" width="12.42578125" style="76" customWidth="1"/>
    <col min="13064" max="13064" width="9.140625" style="76"/>
    <col min="13065" max="13065" width="12.42578125" style="76" customWidth="1"/>
    <col min="13066" max="13312" width="9.140625" style="76"/>
    <col min="13313" max="13313" width="0" style="76" hidden="1" customWidth="1"/>
    <col min="13314" max="13314" width="98" style="76" customWidth="1"/>
    <col min="13315" max="13318" width="14" style="76" customWidth="1"/>
    <col min="13319" max="13319" width="12.42578125" style="76" customWidth="1"/>
    <col min="13320" max="13320" width="9.140625" style="76"/>
    <col min="13321" max="13321" width="12.42578125" style="76" customWidth="1"/>
    <col min="13322" max="13568" width="9.140625" style="76"/>
    <col min="13569" max="13569" width="0" style="76" hidden="1" customWidth="1"/>
    <col min="13570" max="13570" width="98" style="76" customWidth="1"/>
    <col min="13571" max="13574" width="14" style="76" customWidth="1"/>
    <col min="13575" max="13575" width="12.42578125" style="76" customWidth="1"/>
    <col min="13576" max="13576" width="9.140625" style="76"/>
    <col min="13577" max="13577" width="12.42578125" style="76" customWidth="1"/>
    <col min="13578" max="13824" width="9.140625" style="76"/>
    <col min="13825" max="13825" width="0" style="76" hidden="1" customWidth="1"/>
    <col min="13826" max="13826" width="98" style="76" customWidth="1"/>
    <col min="13827" max="13830" width="14" style="76" customWidth="1"/>
    <col min="13831" max="13831" width="12.42578125" style="76" customWidth="1"/>
    <col min="13832" max="13832" width="9.140625" style="76"/>
    <col min="13833" max="13833" width="12.42578125" style="76" customWidth="1"/>
    <col min="13834" max="14080" width="9.140625" style="76"/>
    <col min="14081" max="14081" width="0" style="76" hidden="1" customWidth="1"/>
    <col min="14082" max="14082" width="98" style="76" customWidth="1"/>
    <col min="14083" max="14086" width="14" style="76" customWidth="1"/>
    <col min="14087" max="14087" width="12.42578125" style="76" customWidth="1"/>
    <col min="14088" max="14088" width="9.140625" style="76"/>
    <col min="14089" max="14089" width="12.42578125" style="76" customWidth="1"/>
    <col min="14090" max="14336" width="9.140625" style="76"/>
    <col min="14337" max="14337" width="0" style="76" hidden="1" customWidth="1"/>
    <col min="14338" max="14338" width="98" style="76" customWidth="1"/>
    <col min="14339" max="14342" width="14" style="76" customWidth="1"/>
    <col min="14343" max="14343" width="12.42578125" style="76" customWidth="1"/>
    <col min="14344" max="14344" width="9.140625" style="76"/>
    <col min="14345" max="14345" width="12.42578125" style="76" customWidth="1"/>
    <col min="14346" max="14592" width="9.140625" style="76"/>
    <col min="14593" max="14593" width="0" style="76" hidden="1" customWidth="1"/>
    <col min="14594" max="14594" width="98" style="76" customWidth="1"/>
    <col min="14595" max="14598" width="14" style="76" customWidth="1"/>
    <col min="14599" max="14599" width="12.42578125" style="76" customWidth="1"/>
    <col min="14600" max="14600" width="9.140625" style="76"/>
    <col min="14601" max="14601" width="12.42578125" style="76" customWidth="1"/>
    <col min="14602" max="14848" width="9.140625" style="76"/>
    <col min="14849" max="14849" width="0" style="76" hidden="1" customWidth="1"/>
    <col min="14850" max="14850" width="98" style="76" customWidth="1"/>
    <col min="14851" max="14854" width="14" style="76" customWidth="1"/>
    <col min="14855" max="14855" width="12.42578125" style="76" customWidth="1"/>
    <col min="14856" max="14856" width="9.140625" style="76"/>
    <col min="14857" max="14857" width="12.42578125" style="76" customWidth="1"/>
    <col min="14858" max="15104" width="9.140625" style="76"/>
    <col min="15105" max="15105" width="0" style="76" hidden="1" customWidth="1"/>
    <col min="15106" max="15106" width="98" style="76" customWidth="1"/>
    <col min="15107" max="15110" width="14" style="76" customWidth="1"/>
    <col min="15111" max="15111" width="12.42578125" style="76" customWidth="1"/>
    <col min="15112" max="15112" width="9.140625" style="76"/>
    <col min="15113" max="15113" width="12.42578125" style="76" customWidth="1"/>
    <col min="15114" max="15360" width="9.140625" style="76"/>
    <col min="15361" max="15361" width="0" style="76" hidden="1" customWidth="1"/>
    <col min="15362" max="15362" width="98" style="76" customWidth="1"/>
    <col min="15363" max="15366" width="14" style="76" customWidth="1"/>
    <col min="15367" max="15367" width="12.42578125" style="76" customWidth="1"/>
    <col min="15368" max="15368" width="9.140625" style="76"/>
    <col min="15369" max="15369" width="12.42578125" style="76" customWidth="1"/>
    <col min="15370" max="15616" width="9.140625" style="76"/>
    <col min="15617" max="15617" width="0" style="76" hidden="1" customWidth="1"/>
    <col min="15618" max="15618" width="98" style="76" customWidth="1"/>
    <col min="15619" max="15622" width="14" style="76" customWidth="1"/>
    <col min="15623" max="15623" width="12.42578125" style="76" customWidth="1"/>
    <col min="15624" max="15624" width="9.140625" style="76"/>
    <col min="15625" max="15625" width="12.42578125" style="76" customWidth="1"/>
    <col min="15626" max="15872" width="9.140625" style="76"/>
    <col min="15873" max="15873" width="0" style="76" hidden="1" customWidth="1"/>
    <col min="15874" max="15874" width="98" style="76" customWidth="1"/>
    <col min="15875" max="15878" width="14" style="76" customWidth="1"/>
    <col min="15879" max="15879" width="12.42578125" style="76" customWidth="1"/>
    <col min="15880" max="15880" width="9.140625" style="76"/>
    <col min="15881" max="15881" width="12.42578125" style="76" customWidth="1"/>
    <col min="15882" max="16128" width="9.140625" style="76"/>
    <col min="16129" max="16129" width="0" style="76" hidden="1" customWidth="1"/>
    <col min="16130" max="16130" width="98" style="76" customWidth="1"/>
    <col min="16131" max="16134" width="14" style="76" customWidth="1"/>
    <col min="16135" max="16135" width="12.42578125" style="76" customWidth="1"/>
    <col min="16136" max="16136" width="9.140625" style="76"/>
    <col min="16137" max="16137" width="12.42578125" style="76" customWidth="1"/>
    <col min="16138" max="16384" width="9.140625" style="76"/>
  </cols>
  <sheetData>
    <row r="1" spans="1:10" s="22" customFormat="1" ht="18" customHeight="1" x14ac:dyDescent="0.2">
      <c r="A1" s="101" t="s">
        <v>350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s="22" customFormat="1" ht="14.25" customHeight="1" x14ac:dyDescent="0.2">
      <c r="A2" s="23"/>
      <c r="B2" s="23"/>
      <c r="C2" s="23"/>
      <c r="D2" s="93" t="s">
        <v>353</v>
      </c>
      <c r="E2" s="24"/>
      <c r="F2" s="23"/>
    </row>
    <row r="3" spans="1:10" s="26" customFormat="1" ht="67.150000000000006" customHeight="1" x14ac:dyDescent="0.2">
      <c r="A3" s="25" t="s">
        <v>136</v>
      </c>
      <c r="B3" s="25" t="s">
        <v>137</v>
      </c>
      <c r="C3" s="25" t="s">
        <v>351</v>
      </c>
      <c r="D3" s="25" t="s">
        <v>352</v>
      </c>
      <c r="E3" s="94" t="s">
        <v>355</v>
      </c>
      <c r="F3" s="27"/>
      <c r="G3" s="102" t="s">
        <v>138</v>
      </c>
      <c r="H3" s="102"/>
      <c r="I3" s="102" t="s">
        <v>139</v>
      </c>
      <c r="J3" s="102"/>
    </row>
    <row r="4" spans="1:10" s="33" customFormat="1" ht="23.25" customHeight="1" x14ac:dyDescent="0.2">
      <c r="A4" s="28" t="s">
        <v>140</v>
      </c>
      <c r="B4" s="29" t="s">
        <v>141</v>
      </c>
      <c r="C4" s="30">
        <f>C5+C11+C13+C18+C21+C24+C25+C36+C38+C51+C56+C57</f>
        <v>2862295</v>
      </c>
      <c r="D4" s="30">
        <f>D5+D11+D13+D18+D21+D24+D25+D36+D38+D51+D56+D57</f>
        <v>2964880.7</v>
      </c>
      <c r="E4" s="31">
        <f>D4/C4*100</f>
        <v>103.58403658602626</v>
      </c>
      <c r="F4" s="32">
        <f>F5+F11+F13+F18+F21+F24+F25+F36+F38+F51+F56+F57</f>
        <v>2938268.0999999996</v>
      </c>
      <c r="G4" s="30">
        <f>F4-C4</f>
        <v>75973.099999999627</v>
      </c>
      <c r="H4" s="31">
        <f>F4/C4*100</f>
        <v>102.65427218368475</v>
      </c>
      <c r="I4" s="30">
        <f>F4-D4</f>
        <v>-26612.600000000559</v>
      </c>
      <c r="J4" s="31">
        <f>F4/D4*100</f>
        <v>99.102405705565133</v>
      </c>
    </row>
    <row r="5" spans="1:10" s="33" customFormat="1" ht="21.75" customHeight="1" x14ac:dyDescent="0.2">
      <c r="A5" s="28" t="s">
        <v>142</v>
      </c>
      <c r="B5" s="34" t="s">
        <v>143</v>
      </c>
      <c r="C5" s="30">
        <f>C6</f>
        <v>1483500</v>
      </c>
      <c r="D5" s="30">
        <f>D6</f>
        <v>1518500</v>
      </c>
      <c r="E5" s="31">
        <f t="shared" ref="E5:E68" si="0">D5/C5*100</f>
        <v>102.3592854735423</v>
      </c>
      <c r="F5" s="32">
        <f>F6</f>
        <v>1556190</v>
      </c>
      <c r="G5" s="30">
        <f t="shared" ref="G5:G68" si="1">F5-C5</f>
        <v>72690</v>
      </c>
      <c r="H5" s="31">
        <f t="shared" ref="H5:H68" si="2">F5/C5*100</f>
        <v>104.89989888776543</v>
      </c>
      <c r="I5" s="30">
        <f t="shared" ref="I5:I68" si="3">F5-D5</f>
        <v>37690</v>
      </c>
      <c r="J5" s="31">
        <f t="shared" ref="J5:J68" si="4">F5/D5*100</f>
        <v>102.48205465920317</v>
      </c>
    </row>
    <row r="6" spans="1:10" s="40" customFormat="1" ht="21" customHeight="1" x14ac:dyDescent="0.2">
      <c r="A6" s="35" t="s">
        <v>144</v>
      </c>
      <c r="B6" s="36" t="s">
        <v>145</v>
      </c>
      <c r="C6" s="37">
        <f>SUM(C7:C10)</f>
        <v>1483500</v>
      </c>
      <c r="D6" s="37">
        <f>SUM(D7:D10)</f>
        <v>1518500</v>
      </c>
      <c r="E6" s="38">
        <f t="shared" si="0"/>
        <v>102.3592854735423</v>
      </c>
      <c r="F6" s="39">
        <f>SUM(F7:F10)</f>
        <v>1556190</v>
      </c>
      <c r="G6" s="37">
        <f t="shared" si="1"/>
        <v>72690</v>
      </c>
      <c r="H6" s="38">
        <f t="shared" si="2"/>
        <v>104.89989888776543</v>
      </c>
      <c r="I6" s="37">
        <f t="shared" si="3"/>
        <v>37690</v>
      </c>
      <c r="J6" s="38">
        <f t="shared" si="4"/>
        <v>102.48205465920317</v>
      </c>
    </row>
    <row r="7" spans="1:10" s="45" customFormat="1" ht="45" hidden="1" customHeight="1" x14ac:dyDescent="0.2">
      <c r="A7" s="41" t="s">
        <v>146</v>
      </c>
      <c r="B7" s="42" t="s">
        <v>147</v>
      </c>
      <c r="C7" s="43">
        <v>1444000</v>
      </c>
      <c r="D7" s="43">
        <v>1479000</v>
      </c>
      <c r="E7" s="38">
        <f t="shared" si="0"/>
        <v>102.42382271468145</v>
      </c>
      <c r="F7" s="44">
        <v>1521190</v>
      </c>
      <c r="G7" s="43">
        <f t="shared" si="1"/>
        <v>77190</v>
      </c>
      <c r="H7" s="38">
        <f t="shared" si="2"/>
        <v>105.34556786703601</v>
      </c>
      <c r="I7" s="43">
        <f t="shared" si="3"/>
        <v>42190</v>
      </c>
      <c r="J7" s="38">
        <f t="shared" si="4"/>
        <v>102.8526031102096</v>
      </c>
    </row>
    <row r="8" spans="1:10" s="45" customFormat="1" ht="56.25" hidden="1" customHeight="1" x14ac:dyDescent="0.2">
      <c r="A8" s="41" t="s">
        <v>148</v>
      </c>
      <c r="B8" s="42" t="s">
        <v>149</v>
      </c>
      <c r="C8" s="43">
        <v>5500</v>
      </c>
      <c r="D8" s="43">
        <v>5500</v>
      </c>
      <c r="E8" s="38">
        <f t="shared" si="0"/>
        <v>100</v>
      </c>
      <c r="F8" s="44">
        <v>5000</v>
      </c>
      <c r="G8" s="43">
        <f t="shared" si="1"/>
        <v>-500</v>
      </c>
      <c r="H8" s="38">
        <f t="shared" si="2"/>
        <v>90.909090909090907</v>
      </c>
      <c r="I8" s="43">
        <f t="shared" si="3"/>
        <v>-500</v>
      </c>
      <c r="J8" s="38">
        <f t="shared" si="4"/>
        <v>90.909090909090907</v>
      </c>
    </row>
    <row r="9" spans="1:10" s="45" customFormat="1" ht="31.5" hidden="1" customHeight="1" x14ac:dyDescent="0.2">
      <c r="A9" s="41" t="s">
        <v>150</v>
      </c>
      <c r="B9" s="42" t="s">
        <v>151</v>
      </c>
      <c r="C9" s="43">
        <v>17000</v>
      </c>
      <c r="D9" s="43">
        <v>17000</v>
      </c>
      <c r="E9" s="38">
        <f t="shared" si="0"/>
        <v>100</v>
      </c>
      <c r="F9" s="44">
        <v>15000</v>
      </c>
      <c r="G9" s="43">
        <f t="shared" si="1"/>
        <v>-2000</v>
      </c>
      <c r="H9" s="38">
        <f t="shared" si="2"/>
        <v>88.235294117647058</v>
      </c>
      <c r="I9" s="43">
        <f t="shared" si="3"/>
        <v>-2000</v>
      </c>
      <c r="J9" s="38">
        <f t="shared" si="4"/>
        <v>88.235294117647058</v>
      </c>
    </row>
    <row r="10" spans="1:10" s="45" customFormat="1" ht="46.5" hidden="1" customHeight="1" x14ac:dyDescent="0.2">
      <c r="A10" s="41" t="s">
        <v>152</v>
      </c>
      <c r="B10" s="42" t="s">
        <v>153</v>
      </c>
      <c r="C10" s="43">
        <v>17000</v>
      </c>
      <c r="D10" s="43">
        <v>17000</v>
      </c>
      <c r="E10" s="38">
        <f t="shared" si="0"/>
        <v>100</v>
      </c>
      <c r="F10" s="44">
        <v>15000</v>
      </c>
      <c r="G10" s="43">
        <f t="shared" si="1"/>
        <v>-2000</v>
      </c>
      <c r="H10" s="38">
        <f t="shared" si="2"/>
        <v>88.235294117647058</v>
      </c>
      <c r="I10" s="43">
        <f t="shared" si="3"/>
        <v>-2000</v>
      </c>
      <c r="J10" s="38">
        <f t="shared" si="4"/>
        <v>88.235294117647058</v>
      </c>
    </row>
    <row r="11" spans="1:10" s="33" customFormat="1" ht="23.25" customHeight="1" x14ac:dyDescent="0.2">
      <c r="A11" s="46" t="s">
        <v>154</v>
      </c>
      <c r="B11" s="47" t="s">
        <v>155</v>
      </c>
      <c r="C11" s="30">
        <f>C12</f>
        <v>65900</v>
      </c>
      <c r="D11" s="30">
        <f>D12</f>
        <v>77000</v>
      </c>
      <c r="E11" s="31">
        <f t="shared" si="0"/>
        <v>116.84370257966617</v>
      </c>
      <c r="F11" s="32">
        <f>F12</f>
        <v>77282.5</v>
      </c>
      <c r="G11" s="30">
        <f t="shared" si="1"/>
        <v>11382.5</v>
      </c>
      <c r="H11" s="31">
        <f t="shared" si="2"/>
        <v>117.27238239757207</v>
      </c>
      <c r="I11" s="30">
        <f t="shared" si="3"/>
        <v>282.5</v>
      </c>
      <c r="J11" s="31">
        <f t="shared" si="4"/>
        <v>100.36688311688312</v>
      </c>
    </row>
    <row r="12" spans="1:10" s="40" customFormat="1" ht="22.5" customHeight="1" x14ac:dyDescent="0.2">
      <c r="A12" s="35" t="s">
        <v>156</v>
      </c>
      <c r="B12" s="36" t="s">
        <v>157</v>
      </c>
      <c r="C12" s="48">
        <v>65900</v>
      </c>
      <c r="D12" s="48">
        <v>77000</v>
      </c>
      <c r="E12" s="38">
        <f t="shared" si="0"/>
        <v>116.84370257966617</v>
      </c>
      <c r="F12" s="49">
        <v>77282.5</v>
      </c>
      <c r="G12" s="48">
        <f t="shared" si="1"/>
        <v>11382.5</v>
      </c>
      <c r="H12" s="38">
        <f t="shared" si="2"/>
        <v>117.27238239757207</v>
      </c>
      <c r="I12" s="48">
        <f t="shared" si="3"/>
        <v>282.5</v>
      </c>
      <c r="J12" s="38">
        <f t="shared" si="4"/>
        <v>100.36688311688312</v>
      </c>
    </row>
    <row r="13" spans="1:10" s="33" customFormat="1" ht="20.25" customHeight="1" x14ac:dyDescent="0.2">
      <c r="A13" s="28" t="s">
        <v>158</v>
      </c>
      <c r="B13" s="34" t="s">
        <v>159</v>
      </c>
      <c r="C13" s="30">
        <f>C14+C15+C16+C17</f>
        <v>190600</v>
      </c>
      <c r="D13" s="30">
        <f>D14+D15+D16+D17</f>
        <v>213203.7</v>
      </c>
      <c r="E13" s="31">
        <f t="shared" si="0"/>
        <v>111.85923399790137</v>
      </c>
      <c r="F13" s="32">
        <f>F14+F15+F16+F17</f>
        <v>213350</v>
      </c>
      <c r="G13" s="30">
        <f t="shared" si="1"/>
        <v>22750</v>
      </c>
      <c r="H13" s="31">
        <f t="shared" si="2"/>
        <v>111.93599160545646</v>
      </c>
      <c r="I13" s="30">
        <f t="shared" si="3"/>
        <v>146.29999999998836</v>
      </c>
      <c r="J13" s="31">
        <f t="shared" si="4"/>
        <v>100.06861982226387</v>
      </c>
    </row>
    <row r="14" spans="1:10" s="40" customFormat="1" ht="22.5" customHeight="1" x14ac:dyDescent="0.2">
      <c r="A14" s="35" t="s">
        <v>160</v>
      </c>
      <c r="B14" s="36" t="s">
        <v>161</v>
      </c>
      <c r="C14" s="48">
        <v>97000</v>
      </c>
      <c r="D14" s="48">
        <v>118000</v>
      </c>
      <c r="E14" s="38">
        <f t="shared" si="0"/>
        <v>121.64948453608247</v>
      </c>
      <c r="F14" s="49">
        <v>124200</v>
      </c>
      <c r="G14" s="48">
        <f t="shared" si="1"/>
        <v>27200</v>
      </c>
      <c r="H14" s="38">
        <f t="shared" si="2"/>
        <v>128.04123711340205</v>
      </c>
      <c r="I14" s="48">
        <f t="shared" si="3"/>
        <v>6200</v>
      </c>
      <c r="J14" s="38">
        <f t="shared" si="4"/>
        <v>105.25423728813558</v>
      </c>
    </row>
    <row r="15" spans="1:10" s="40" customFormat="1" ht="22.5" customHeight="1" x14ac:dyDescent="0.2">
      <c r="A15" s="35" t="s">
        <v>162</v>
      </c>
      <c r="B15" s="36" t="s">
        <v>163</v>
      </c>
      <c r="C15" s="48">
        <v>74800</v>
      </c>
      <c r="D15" s="48">
        <v>75500</v>
      </c>
      <c r="E15" s="38">
        <f t="shared" si="0"/>
        <v>100.93582887700533</v>
      </c>
      <c r="F15" s="49">
        <v>67950</v>
      </c>
      <c r="G15" s="48">
        <f t="shared" si="1"/>
        <v>-6850</v>
      </c>
      <c r="H15" s="38">
        <f t="shared" si="2"/>
        <v>90.842245989304814</v>
      </c>
      <c r="I15" s="48">
        <f t="shared" si="3"/>
        <v>-7550</v>
      </c>
      <c r="J15" s="38">
        <f t="shared" si="4"/>
        <v>90</v>
      </c>
    </row>
    <row r="16" spans="1:10" s="40" customFormat="1" ht="22.5" customHeight="1" x14ac:dyDescent="0.2">
      <c r="A16" s="35" t="s">
        <v>164</v>
      </c>
      <c r="B16" s="36" t="s">
        <v>165</v>
      </c>
      <c r="C16" s="48">
        <v>2800</v>
      </c>
      <c r="D16" s="48">
        <v>3703.7</v>
      </c>
      <c r="E16" s="38">
        <f t="shared" si="0"/>
        <v>132.27499999999998</v>
      </c>
      <c r="F16" s="49">
        <v>1200</v>
      </c>
      <c r="G16" s="48">
        <f t="shared" si="1"/>
        <v>-1600</v>
      </c>
      <c r="H16" s="38">
        <f t="shared" si="2"/>
        <v>42.857142857142854</v>
      </c>
      <c r="I16" s="48">
        <f t="shared" si="3"/>
        <v>-2503.6999999999998</v>
      </c>
      <c r="J16" s="38">
        <f t="shared" si="4"/>
        <v>32.400032400032401</v>
      </c>
    </row>
    <row r="17" spans="1:10" s="40" customFormat="1" ht="22.5" customHeight="1" x14ac:dyDescent="0.2">
      <c r="A17" s="35" t="s">
        <v>166</v>
      </c>
      <c r="B17" s="36" t="s">
        <v>167</v>
      </c>
      <c r="C17" s="48">
        <v>16000</v>
      </c>
      <c r="D17" s="48">
        <v>16000</v>
      </c>
      <c r="E17" s="38">
        <f t="shared" si="0"/>
        <v>100</v>
      </c>
      <c r="F17" s="49">
        <v>20000</v>
      </c>
      <c r="G17" s="48">
        <f t="shared" si="1"/>
        <v>4000</v>
      </c>
      <c r="H17" s="38">
        <f t="shared" si="2"/>
        <v>125</v>
      </c>
      <c r="I17" s="48">
        <f t="shared" si="3"/>
        <v>4000</v>
      </c>
      <c r="J17" s="38">
        <f t="shared" si="4"/>
        <v>125</v>
      </c>
    </row>
    <row r="18" spans="1:10" s="33" customFormat="1" ht="22.5" customHeight="1" x14ac:dyDescent="0.2">
      <c r="A18" s="28" t="s">
        <v>168</v>
      </c>
      <c r="B18" s="34" t="s">
        <v>169</v>
      </c>
      <c r="C18" s="30">
        <f>SUM(C19:C20)</f>
        <v>775600</v>
      </c>
      <c r="D18" s="30">
        <f>SUM(D19:D20)</f>
        <v>794500</v>
      </c>
      <c r="E18" s="31">
        <f t="shared" si="0"/>
        <v>102.43682310469313</v>
      </c>
      <c r="F18" s="32">
        <f>SUM(F19:F20)</f>
        <v>744300</v>
      </c>
      <c r="G18" s="30">
        <f t="shared" si="1"/>
        <v>-31300</v>
      </c>
      <c r="H18" s="31">
        <f t="shared" si="2"/>
        <v>95.964414646725118</v>
      </c>
      <c r="I18" s="30">
        <f t="shared" si="3"/>
        <v>-50200</v>
      </c>
      <c r="J18" s="31">
        <f t="shared" si="4"/>
        <v>93.681560730018873</v>
      </c>
    </row>
    <row r="19" spans="1:10" s="40" customFormat="1" ht="21" customHeight="1" x14ac:dyDescent="0.2">
      <c r="A19" s="35" t="s">
        <v>170</v>
      </c>
      <c r="B19" s="36" t="s">
        <v>171</v>
      </c>
      <c r="C19" s="48">
        <v>36900</v>
      </c>
      <c r="D19" s="48">
        <v>45500</v>
      </c>
      <c r="E19" s="38">
        <f t="shared" si="0"/>
        <v>123.30623306233062</v>
      </c>
      <c r="F19" s="49">
        <v>47800</v>
      </c>
      <c r="G19" s="48">
        <f t="shared" si="1"/>
        <v>10900</v>
      </c>
      <c r="H19" s="38">
        <f t="shared" si="2"/>
        <v>129.53929539295393</v>
      </c>
      <c r="I19" s="48">
        <f t="shared" si="3"/>
        <v>2300</v>
      </c>
      <c r="J19" s="38">
        <f t="shared" si="4"/>
        <v>105.05494505494507</v>
      </c>
    </row>
    <row r="20" spans="1:10" s="40" customFormat="1" ht="21" customHeight="1" x14ac:dyDescent="0.2">
      <c r="A20" s="35" t="s">
        <v>172</v>
      </c>
      <c r="B20" s="36" t="s">
        <v>173</v>
      </c>
      <c r="C20" s="48">
        <v>738700</v>
      </c>
      <c r="D20" s="48">
        <v>749000</v>
      </c>
      <c r="E20" s="38">
        <f t="shared" si="0"/>
        <v>101.39434141058616</v>
      </c>
      <c r="F20" s="49">
        <v>696500</v>
      </c>
      <c r="G20" s="48">
        <f t="shared" si="1"/>
        <v>-42200</v>
      </c>
      <c r="H20" s="38">
        <f t="shared" si="2"/>
        <v>94.28726140517125</v>
      </c>
      <c r="I20" s="48">
        <f t="shared" si="3"/>
        <v>-52500</v>
      </c>
      <c r="J20" s="38">
        <f t="shared" si="4"/>
        <v>92.990654205607484</v>
      </c>
    </row>
    <row r="21" spans="1:10" s="33" customFormat="1" ht="21" customHeight="1" x14ac:dyDescent="0.2">
      <c r="A21" s="28" t="s">
        <v>174</v>
      </c>
      <c r="B21" s="34" t="s">
        <v>175</v>
      </c>
      <c r="C21" s="30">
        <f>C22+C23</f>
        <v>14005</v>
      </c>
      <c r="D21" s="30">
        <f>D22+D23</f>
        <v>15500</v>
      </c>
      <c r="E21" s="31">
        <f t="shared" si="0"/>
        <v>110.67475901463763</v>
      </c>
      <c r="F21" s="32">
        <f>F22+F23</f>
        <v>15600</v>
      </c>
      <c r="G21" s="30">
        <f t="shared" si="1"/>
        <v>1595</v>
      </c>
      <c r="H21" s="31">
        <f t="shared" si="2"/>
        <v>111.38878971795788</v>
      </c>
      <c r="I21" s="30">
        <f t="shared" si="3"/>
        <v>100</v>
      </c>
      <c r="J21" s="31">
        <f t="shared" si="4"/>
        <v>100.64516129032258</v>
      </c>
    </row>
    <row r="22" spans="1:10" s="40" customFormat="1" ht="30.75" hidden="1" customHeight="1" x14ac:dyDescent="0.2">
      <c r="A22" s="35" t="s">
        <v>176</v>
      </c>
      <c r="B22" s="50" t="s">
        <v>177</v>
      </c>
      <c r="C22" s="48">
        <v>14000</v>
      </c>
      <c r="D22" s="48">
        <v>15500</v>
      </c>
      <c r="E22" s="38">
        <f t="shared" si="0"/>
        <v>110.71428571428572</v>
      </c>
      <c r="F22" s="49">
        <v>15600</v>
      </c>
      <c r="G22" s="48">
        <f t="shared" si="1"/>
        <v>1600</v>
      </c>
      <c r="H22" s="38">
        <f t="shared" si="2"/>
        <v>111.42857142857143</v>
      </c>
      <c r="I22" s="48">
        <f t="shared" si="3"/>
        <v>100</v>
      </c>
      <c r="J22" s="38">
        <f t="shared" si="4"/>
        <v>100.64516129032258</v>
      </c>
    </row>
    <row r="23" spans="1:10" s="40" customFormat="1" ht="21.75" hidden="1" customHeight="1" x14ac:dyDescent="0.2">
      <c r="A23" s="35" t="s">
        <v>178</v>
      </c>
      <c r="B23" s="50" t="s">
        <v>179</v>
      </c>
      <c r="C23" s="48">
        <v>5</v>
      </c>
      <c r="D23" s="48">
        <v>0</v>
      </c>
      <c r="E23" s="38">
        <f t="shared" si="0"/>
        <v>0</v>
      </c>
      <c r="F23" s="49">
        <v>0</v>
      </c>
      <c r="G23" s="48">
        <f t="shared" si="1"/>
        <v>-5</v>
      </c>
      <c r="H23" s="38">
        <f t="shared" si="2"/>
        <v>0</v>
      </c>
      <c r="I23" s="48">
        <f t="shared" si="3"/>
        <v>0</v>
      </c>
      <c r="J23" s="38" t="e">
        <f t="shared" si="4"/>
        <v>#DIV/0!</v>
      </c>
    </row>
    <row r="24" spans="1:10" s="33" customFormat="1" ht="26.25" customHeight="1" x14ac:dyDescent="0.2">
      <c r="A24" s="51" t="s">
        <v>180</v>
      </c>
      <c r="B24" s="52" t="s">
        <v>181</v>
      </c>
      <c r="C24" s="30"/>
      <c r="D24" s="30">
        <v>1.2</v>
      </c>
      <c r="E24" s="38"/>
      <c r="F24" s="32">
        <v>0</v>
      </c>
      <c r="G24" s="30">
        <f t="shared" si="1"/>
        <v>0</v>
      </c>
      <c r="H24" s="38"/>
      <c r="I24" s="30">
        <f t="shared" si="3"/>
        <v>-1.2</v>
      </c>
      <c r="J24" s="31">
        <f t="shared" si="4"/>
        <v>0</v>
      </c>
    </row>
    <row r="25" spans="1:10" s="33" customFormat="1" ht="29.25" customHeight="1" x14ac:dyDescent="0.2">
      <c r="A25" s="28" t="s">
        <v>182</v>
      </c>
      <c r="B25" s="34" t="s">
        <v>183</v>
      </c>
      <c r="C25" s="30">
        <f>C26+C27+C33+C34</f>
        <v>137796.70000000001</v>
      </c>
      <c r="D25" s="30">
        <f>D26+D27+D33+D34</f>
        <v>137516.79999999999</v>
      </c>
      <c r="E25" s="31">
        <f t="shared" si="0"/>
        <v>99.79687467116409</v>
      </c>
      <c r="F25" s="32">
        <f>F26+F27+F33+F34</f>
        <v>137526.79999999999</v>
      </c>
      <c r="G25" s="30">
        <f t="shared" si="1"/>
        <v>-269.90000000002328</v>
      </c>
      <c r="H25" s="31">
        <f t="shared" si="2"/>
        <v>99.804131739003893</v>
      </c>
      <c r="I25" s="30">
        <f t="shared" si="3"/>
        <v>10</v>
      </c>
      <c r="J25" s="31">
        <f t="shared" si="4"/>
        <v>100.00727183878624</v>
      </c>
    </row>
    <row r="26" spans="1:10" s="40" customFormat="1" ht="21" hidden="1" customHeight="1" x14ac:dyDescent="0.2">
      <c r="A26" s="35" t="s">
        <v>184</v>
      </c>
      <c r="B26" s="36" t="s">
        <v>185</v>
      </c>
      <c r="C26" s="48"/>
      <c r="D26" s="48"/>
      <c r="E26" s="38"/>
      <c r="F26" s="49">
        <v>0</v>
      </c>
      <c r="G26" s="48">
        <f t="shared" si="1"/>
        <v>0</v>
      </c>
      <c r="H26" s="38" t="e">
        <f t="shared" si="2"/>
        <v>#DIV/0!</v>
      </c>
      <c r="I26" s="48">
        <f t="shared" si="3"/>
        <v>0</v>
      </c>
      <c r="J26" s="38" t="e">
        <f t="shared" si="4"/>
        <v>#DIV/0!</v>
      </c>
    </row>
    <row r="27" spans="1:10" s="40" customFormat="1" ht="45" customHeight="1" x14ac:dyDescent="0.2">
      <c r="A27" s="53" t="s">
        <v>186</v>
      </c>
      <c r="B27" s="54" t="s">
        <v>187</v>
      </c>
      <c r="C27" s="48">
        <f>SUM(C28:C32)</f>
        <v>132946.70000000001</v>
      </c>
      <c r="D27" s="48">
        <f>SUM(D28:D32)</f>
        <v>123976</v>
      </c>
      <c r="E27" s="38">
        <f t="shared" si="0"/>
        <v>93.252408672046755</v>
      </c>
      <c r="F27" s="49">
        <f>SUM(F28:F32)</f>
        <v>122726.8</v>
      </c>
      <c r="G27" s="48">
        <f t="shared" si="1"/>
        <v>-10219.900000000009</v>
      </c>
      <c r="H27" s="38">
        <f t="shared" si="2"/>
        <v>92.312783995390618</v>
      </c>
      <c r="I27" s="48">
        <f t="shared" si="3"/>
        <v>-1249.1999999999971</v>
      </c>
      <c r="J27" s="38">
        <f t="shared" si="4"/>
        <v>98.992385623023821</v>
      </c>
    </row>
    <row r="28" spans="1:10" s="40" customFormat="1" ht="45" customHeight="1" x14ac:dyDescent="0.2">
      <c r="A28" s="53" t="s">
        <v>188</v>
      </c>
      <c r="B28" s="55" t="s">
        <v>189</v>
      </c>
      <c r="C28" s="48">
        <v>128610</v>
      </c>
      <c r="D28" s="48">
        <v>110239</v>
      </c>
      <c r="E28" s="38">
        <f t="shared" si="0"/>
        <v>85.715729725526785</v>
      </c>
      <c r="F28" s="49">
        <v>111358.5</v>
      </c>
      <c r="G28" s="48">
        <f t="shared" si="1"/>
        <v>-17251.5</v>
      </c>
      <c r="H28" s="38">
        <f t="shared" si="2"/>
        <v>86.58619080942384</v>
      </c>
      <c r="I28" s="48">
        <f t="shared" si="3"/>
        <v>1119.5</v>
      </c>
      <c r="J28" s="38">
        <f t="shared" si="4"/>
        <v>101.01552082293925</v>
      </c>
    </row>
    <row r="29" spans="1:10" s="40" customFormat="1" ht="45" customHeight="1" x14ac:dyDescent="0.2">
      <c r="A29" s="35" t="s">
        <v>190</v>
      </c>
      <c r="B29" s="56" t="s">
        <v>191</v>
      </c>
      <c r="C29" s="48">
        <v>0</v>
      </c>
      <c r="D29" s="48">
        <v>4081</v>
      </c>
      <c r="E29" s="38"/>
      <c r="F29" s="49">
        <v>4081</v>
      </c>
      <c r="G29" s="48">
        <f t="shared" si="1"/>
        <v>4081</v>
      </c>
      <c r="H29" s="38"/>
      <c r="I29" s="48">
        <f t="shared" si="3"/>
        <v>0</v>
      </c>
      <c r="J29" s="38">
        <f t="shared" si="4"/>
        <v>100</v>
      </c>
    </row>
    <row r="30" spans="1:10" s="40" customFormat="1" ht="39" customHeight="1" x14ac:dyDescent="0.2">
      <c r="A30" s="35" t="s">
        <v>192</v>
      </c>
      <c r="B30" s="56" t="s">
        <v>193</v>
      </c>
      <c r="C30" s="48">
        <v>534.29999999999995</v>
      </c>
      <c r="D30" s="48">
        <v>4500</v>
      </c>
      <c r="E30" s="38">
        <f t="shared" si="0"/>
        <v>842.22346996069643</v>
      </c>
      <c r="F30" s="49">
        <v>5883</v>
      </c>
      <c r="G30" s="48">
        <f t="shared" si="1"/>
        <v>5348.7</v>
      </c>
      <c r="H30" s="38">
        <f t="shared" si="2"/>
        <v>1101.0668163952837</v>
      </c>
      <c r="I30" s="48">
        <f t="shared" si="3"/>
        <v>1383</v>
      </c>
      <c r="J30" s="38">
        <f t="shared" si="4"/>
        <v>130.73333333333332</v>
      </c>
    </row>
    <row r="31" spans="1:10" s="40" customFormat="1" ht="24" customHeight="1" x14ac:dyDescent="0.2">
      <c r="A31" s="57" t="s">
        <v>194</v>
      </c>
      <c r="B31" s="56" t="s">
        <v>195</v>
      </c>
      <c r="C31" s="48">
        <v>3802.4</v>
      </c>
      <c r="D31" s="48">
        <v>5053.1000000000004</v>
      </c>
      <c r="E31" s="38">
        <f t="shared" si="0"/>
        <v>132.89238375762679</v>
      </c>
      <c r="F31" s="49">
        <v>1404.3</v>
      </c>
      <c r="G31" s="48">
        <f t="shared" si="1"/>
        <v>-2398.1000000000004</v>
      </c>
      <c r="H31" s="38">
        <f t="shared" si="2"/>
        <v>36.931937723543022</v>
      </c>
      <c r="I31" s="48">
        <f t="shared" si="3"/>
        <v>-3648.8</v>
      </c>
      <c r="J31" s="38">
        <f t="shared" si="4"/>
        <v>27.790861055589634</v>
      </c>
    </row>
    <row r="32" spans="1:10" s="40" customFormat="1" ht="52.5" customHeight="1" x14ac:dyDescent="0.2">
      <c r="A32" s="57" t="s">
        <v>196</v>
      </c>
      <c r="B32" s="56" t="s">
        <v>197</v>
      </c>
      <c r="C32" s="48"/>
      <c r="D32" s="48">
        <v>102.9</v>
      </c>
      <c r="E32" s="38"/>
      <c r="F32" s="49"/>
      <c r="G32" s="48"/>
      <c r="H32" s="38"/>
      <c r="I32" s="48"/>
      <c r="J32" s="38"/>
    </row>
    <row r="33" spans="1:10" s="40" customFormat="1" ht="33.75" customHeight="1" x14ac:dyDescent="0.2">
      <c r="A33" s="35" t="s">
        <v>198</v>
      </c>
      <c r="B33" s="36" t="s">
        <v>199</v>
      </c>
      <c r="C33" s="48"/>
      <c r="D33" s="48">
        <v>1340.8</v>
      </c>
      <c r="E33" s="38"/>
      <c r="F33" s="49"/>
      <c r="G33" s="48"/>
      <c r="H33" s="38"/>
      <c r="I33" s="48"/>
      <c r="J33" s="38"/>
    </row>
    <row r="34" spans="1:10" s="40" customFormat="1" ht="43.5" customHeight="1" x14ac:dyDescent="0.2">
      <c r="A34" s="35" t="s">
        <v>200</v>
      </c>
      <c r="B34" s="36" t="s">
        <v>201</v>
      </c>
      <c r="C34" s="48">
        <f>C35</f>
        <v>4850</v>
      </c>
      <c r="D34" s="48">
        <f>D35</f>
        <v>12200</v>
      </c>
      <c r="E34" s="38">
        <f t="shared" si="0"/>
        <v>251.54639175257731</v>
      </c>
      <c r="F34" s="49">
        <f>F35</f>
        <v>14800</v>
      </c>
      <c r="G34" s="48">
        <f t="shared" si="1"/>
        <v>9950</v>
      </c>
      <c r="H34" s="38">
        <f t="shared" si="2"/>
        <v>305.15463917525773</v>
      </c>
      <c r="I34" s="48">
        <f t="shared" si="3"/>
        <v>2600</v>
      </c>
      <c r="J34" s="38">
        <f t="shared" si="4"/>
        <v>121.31147540983606</v>
      </c>
    </row>
    <row r="35" spans="1:10" s="45" customFormat="1" ht="25.5" hidden="1" customHeight="1" x14ac:dyDescent="0.2">
      <c r="A35" s="41" t="s">
        <v>200</v>
      </c>
      <c r="B35" s="42" t="s">
        <v>202</v>
      </c>
      <c r="C35" s="43">
        <v>4850</v>
      </c>
      <c r="D35" s="43">
        <v>12200</v>
      </c>
      <c r="E35" s="38">
        <f t="shared" si="0"/>
        <v>251.54639175257731</v>
      </c>
      <c r="F35" s="44">
        <v>14800</v>
      </c>
      <c r="G35" s="43">
        <f t="shared" si="1"/>
        <v>9950</v>
      </c>
      <c r="H35" s="38">
        <f t="shared" si="2"/>
        <v>305.15463917525773</v>
      </c>
      <c r="I35" s="43">
        <f t="shared" si="3"/>
        <v>2600</v>
      </c>
      <c r="J35" s="38">
        <f t="shared" si="4"/>
        <v>121.31147540983606</v>
      </c>
    </row>
    <row r="36" spans="1:10" s="33" customFormat="1" ht="21.75" customHeight="1" x14ac:dyDescent="0.2">
      <c r="A36" s="28" t="s">
        <v>203</v>
      </c>
      <c r="B36" s="34" t="s">
        <v>204</v>
      </c>
      <c r="C36" s="30">
        <f>C37</f>
        <v>3000</v>
      </c>
      <c r="D36" s="30">
        <f>D37</f>
        <v>4400</v>
      </c>
      <c r="E36" s="31">
        <f t="shared" si="0"/>
        <v>146.66666666666666</v>
      </c>
      <c r="F36" s="32">
        <f>F37</f>
        <v>4400</v>
      </c>
      <c r="G36" s="30">
        <f t="shared" si="1"/>
        <v>1400</v>
      </c>
      <c r="H36" s="31">
        <f t="shared" si="2"/>
        <v>146.66666666666666</v>
      </c>
      <c r="I36" s="30">
        <f t="shared" si="3"/>
        <v>0</v>
      </c>
      <c r="J36" s="31">
        <f t="shared" si="4"/>
        <v>100</v>
      </c>
    </row>
    <row r="37" spans="1:10" s="40" customFormat="1" ht="20.25" customHeight="1" x14ac:dyDescent="0.2">
      <c r="A37" s="35" t="s">
        <v>205</v>
      </c>
      <c r="B37" s="36" t="s">
        <v>206</v>
      </c>
      <c r="C37" s="48">
        <v>3000</v>
      </c>
      <c r="D37" s="48">
        <v>4400</v>
      </c>
      <c r="E37" s="38">
        <f t="shared" si="0"/>
        <v>146.66666666666666</v>
      </c>
      <c r="F37" s="49">
        <v>4400</v>
      </c>
      <c r="G37" s="48">
        <f t="shared" si="1"/>
        <v>1400</v>
      </c>
      <c r="H37" s="38">
        <f t="shared" si="2"/>
        <v>146.66666666666666</v>
      </c>
      <c r="I37" s="48">
        <f t="shared" si="3"/>
        <v>0</v>
      </c>
      <c r="J37" s="38">
        <f t="shared" si="4"/>
        <v>100</v>
      </c>
    </row>
    <row r="38" spans="1:10" s="33" customFormat="1" ht="24.75" customHeight="1" x14ac:dyDescent="0.2">
      <c r="A38" s="28" t="s">
        <v>207</v>
      </c>
      <c r="B38" s="34" t="s">
        <v>208</v>
      </c>
      <c r="C38" s="30">
        <f>C39+C43+C46+C49</f>
        <v>118154.9</v>
      </c>
      <c r="D38" s="30">
        <f>D39+D43+D46+D49</f>
        <v>111211.7</v>
      </c>
      <c r="E38" s="31">
        <f t="shared" si="0"/>
        <v>94.123646162791388</v>
      </c>
      <c r="F38" s="32">
        <f>F39+F43+F46+F49</f>
        <v>117966.6</v>
      </c>
      <c r="G38" s="30">
        <f t="shared" si="1"/>
        <v>-188.29999999998836</v>
      </c>
      <c r="H38" s="31">
        <f t="shared" si="2"/>
        <v>99.840632931854728</v>
      </c>
      <c r="I38" s="30">
        <f t="shared" si="3"/>
        <v>6754.9000000000087</v>
      </c>
      <c r="J38" s="31">
        <f t="shared" si="4"/>
        <v>106.07391128811088</v>
      </c>
    </row>
    <row r="39" spans="1:10" s="33" customFormat="1" ht="24" hidden="1" customHeight="1" x14ac:dyDescent="0.2">
      <c r="A39" s="58" t="s">
        <v>209</v>
      </c>
      <c r="B39" s="59" t="s">
        <v>210</v>
      </c>
      <c r="C39" s="48">
        <f>SUM(C40:C42)</f>
        <v>1328.3</v>
      </c>
      <c r="D39" s="48">
        <f>SUM(D40:D42)</f>
        <v>950</v>
      </c>
      <c r="E39" s="38">
        <f t="shared" si="0"/>
        <v>71.519987954528347</v>
      </c>
      <c r="F39" s="49">
        <f>SUM(F40:F42)</f>
        <v>1761</v>
      </c>
      <c r="G39" s="48">
        <f t="shared" si="1"/>
        <v>432.70000000000005</v>
      </c>
      <c r="H39" s="38">
        <f t="shared" si="2"/>
        <v>132.57547240834148</v>
      </c>
      <c r="I39" s="48">
        <f t="shared" si="3"/>
        <v>811</v>
      </c>
      <c r="J39" s="38">
        <f t="shared" si="4"/>
        <v>185.36842105263159</v>
      </c>
    </row>
    <row r="40" spans="1:10" s="61" customFormat="1" ht="20.25" hidden="1" customHeight="1" x14ac:dyDescent="0.2">
      <c r="A40" s="41" t="s">
        <v>209</v>
      </c>
      <c r="B40" s="42" t="s">
        <v>211</v>
      </c>
      <c r="C40" s="43">
        <v>536.4</v>
      </c>
      <c r="D40" s="43">
        <v>500</v>
      </c>
      <c r="E40" s="60">
        <f t="shared" si="0"/>
        <v>93.214019388516036</v>
      </c>
      <c r="F40" s="44">
        <v>550.79999999999995</v>
      </c>
      <c r="G40" s="43">
        <f t="shared" si="1"/>
        <v>14.399999999999977</v>
      </c>
      <c r="H40" s="60">
        <f t="shared" si="2"/>
        <v>102.68456375838926</v>
      </c>
      <c r="I40" s="43">
        <f t="shared" si="3"/>
        <v>50.799999999999955</v>
      </c>
      <c r="J40" s="60">
        <f t="shared" si="4"/>
        <v>110.16</v>
      </c>
    </row>
    <row r="41" spans="1:10" s="61" customFormat="1" ht="20.25" hidden="1" customHeight="1" x14ac:dyDescent="0.2">
      <c r="A41" s="41" t="s">
        <v>209</v>
      </c>
      <c r="B41" s="42" t="s">
        <v>212</v>
      </c>
      <c r="C41" s="43">
        <v>0</v>
      </c>
      <c r="D41" s="43">
        <v>50</v>
      </c>
      <c r="E41" s="60" t="e">
        <f t="shared" si="0"/>
        <v>#DIV/0!</v>
      </c>
      <c r="F41" s="44">
        <v>734.3</v>
      </c>
      <c r="G41" s="43">
        <f t="shared" si="1"/>
        <v>734.3</v>
      </c>
      <c r="H41" s="60" t="e">
        <f t="shared" si="2"/>
        <v>#DIV/0!</v>
      </c>
      <c r="I41" s="43">
        <f t="shared" si="3"/>
        <v>684.3</v>
      </c>
      <c r="J41" s="60">
        <f t="shared" si="4"/>
        <v>1468.6</v>
      </c>
    </row>
    <row r="42" spans="1:10" s="61" customFormat="1" ht="20.25" hidden="1" customHeight="1" x14ac:dyDescent="0.2">
      <c r="A42" s="41" t="s">
        <v>209</v>
      </c>
      <c r="B42" s="42" t="s">
        <v>213</v>
      </c>
      <c r="C42" s="43">
        <v>791.9</v>
      </c>
      <c r="D42" s="43">
        <v>400</v>
      </c>
      <c r="E42" s="60">
        <f t="shared" si="0"/>
        <v>50.511428210632658</v>
      </c>
      <c r="F42" s="44">
        <v>475.9</v>
      </c>
      <c r="G42" s="43">
        <f t="shared" si="1"/>
        <v>-316</v>
      </c>
      <c r="H42" s="60">
        <f t="shared" si="2"/>
        <v>60.095971713600207</v>
      </c>
      <c r="I42" s="43">
        <f t="shared" si="3"/>
        <v>75.899999999999977</v>
      </c>
      <c r="J42" s="60">
        <f t="shared" si="4"/>
        <v>118.97499999999998</v>
      </c>
    </row>
    <row r="43" spans="1:10" s="33" customFormat="1" ht="23.25" hidden="1" customHeight="1" x14ac:dyDescent="0.2">
      <c r="A43" s="58" t="s">
        <v>214</v>
      </c>
      <c r="B43" s="62" t="s">
        <v>215</v>
      </c>
      <c r="C43" s="48">
        <f>SUM(C44:C45)</f>
        <v>6929.4</v>
      </c>
      <c r="D43" s="48">
        <f>SUM(D44:D45)</f>
        <v>11068.3</v>
      </c>
      <c r="E43" s="38">
        <f t="shared" si="0"/>
        <v>159.7295581146997</v>
      </c>
      <c r="F43" s="49">
        <f>SUM(F44:F45)</f>
        <v>6236.4</v>
      </c>
      <c r="G43" s="48">
        <f t="shared" si="1"/>
        <v>-693</v>
      </c>
      <c r="H43" s="38">
        <f t="shared" si="2"/>
        <v>89.999134124166588</v>
      </c>
      <c r="I43" s="48">
        <f t="shared" si="3"/>
        <v>-4831.8999999999996</v>
      </c>
      <c r="J43" s="38">
        <f t="shared" si="4"/>
        <v>56.344696114127736</v>
      </c>
    </row>
    <row r="44" spans="1:10" s="33" customFormat="1" ht="20.25" hidden="1" customHeight="1" x14ac:dyDescent="0.2">
      <c r="A44" s="41" t="s">
        <v>214</v>
      </c>
      <c r="B44" s="63" t="s">
        <v>216</v>
      </c>
      <c r="C44" s="37">
        <v>2600</v>
      </c>
      <c r="D44" s="37">
        <v>5021.3</v>
      </c>
      <c r="E44" s="38">
        <f t="shared" si="0"/>
        <v>193.12692307692308</v>
      </c>
      <c r="F44" s="39">
        <v>6236.4</v>
      </c>
      <c r="G44" s="37">
        <f t="shared" si="1"/>
        <v>3636.3999999999996</v>
      </c>
      <c r="H44" s="38">
        <f t="shared" si="2"/>
        <v>239.86153846153843</v>
      </c>
      <c r="I44" s="37">
        <f t="shared" si="3"/>
        <v>1215.0999999999995</v>
      </c>
      <c r="J44" s="38">
        <f t="shared" si="4"/>
        <v>124.19891263218688</v>
      </c>
    </row>
    <row r="45" spans="1:10" s="33" customFormat="1" ht="20.25" hidden="1" customHeight="1" x14ac:dyDescent="0.2">
      <c r="A45" s="41" t="s">
        <v>214</v>
      </c>
      <c r="B45" s="63" t="s">
        <v>217</v>
      </c>
      <c r="C45" s="37">
        <v>4329.3999999999996</v>
      </c>
      <c r="D45" s="37">
        <v>6047</v>
      </c>
      <c r="E45" s="38">
        <f t="shared" si="0"/>
        <v>139.67293389384213</v>
      </c>
      <c r="F45" s="39"/>
      <c r="G45" s="37">
        <f t="shared" si="1"/>
        <v>-4329.3999999999996</v>
      </c>
      <c r="H45" s="38">
        <f t="shared" si="2"/>
        <v>0</v>
      </c>
      <c r="I45" s="37">
        <f t="shared" si="3"/>
        <v>-6047</v>
      </c>
      <c r="J45" s="38">
        <f t="shared" si="4"/>
        <v>0</v>
      </c>
    </row>
    <row r="46" spans="1:10" s="33" customFormat="1" ht="22.5" hidden="1" customHeight="1" x14ac:dyDescent="0.2">
      <c r="A46" s="58" t="s">
        <v>218</v>
      </c>
      <c r="B46" s="62" t="s">
        <v>219</v>
      </c>
      <c r="C46" s="48">
        <f>C47+C48</f>
        <v>1167.9000000000001</v>
      </c>
      <c r="D46" s="48">
        <f>D47+D48</f>
        <v>1193.4000000000001</v>
      </c>
      <c r="E46" s="38">
        <f t="shared" si="0"/>
        <v>102.18340611353712</v>
      </c>
      <c r="F46" s="49">
        <f>F47+F48</f>
        <v>1239.9000000000001</v>
      </c>
      <c r="G46" s="48">
        <f t="shared" si="1"/>
        <v>72</v>
      </c>
      <c r="H46" s="38">
        <f t="shared" si="2"/>
        <v>106.16491137939892</v>
      </c>
      <c r="I46" s="48">
        <f t="shared" si="3"/>
        <v>46.5</v>
      </c>
      <c r="J46" s="38">
        <f t="shared" si="4"/>
        <v>103.89643036701861</v>
      </c>
    </row>
    <row r="47" spans="1:10" s="61" customFormat="1" ht="21" hidden="1" customHeight="1" x14ac:dyDescent="0.2">
      <c r="A47" s="41" t="s">
        <v>218</v>
      </c>
      <c r="B47" s="63" t="s">
        <v>220</v>
      </c>
      <c r="C47" s="37">
        <v>562</v>
      </c>
      <c r="D47" s="37">
        <v>587.6</v>
      </c>
      <c r="E47" s="38">
        <f t="shared" si="0"/>
        <v>104.55516014234875</v>
      </c>
      <c r="F47" s="39">
        <v>587.6</v>
      </c>
      <c r="G47" s="37">
        <f t="shared" si="1"/>
        <v>25.600000000000023</v>
      </c>
      <c r="H47" s="38">
        <f t="shared" si="2"/>
        <v>104.55516014234875</v>
      </c>
      <c r="I47" s="37">
        <f t="shared" si="3"/>
        <v>0</v>
      </c>
      <c r="J47" s="38">
        <f t="shared" si="4"/>
        <v>100</v>
      </c>
    </row>
    <row r="48" spans="1:10" s="61" customFormat="1" ht="33" hidden="1" customHeight="1" x14ac:dyDescent="0.2">
      <c r="A48" s="41" t="s">
        <v>218</v>
      </c>
      <c r="B48" s="63" t="s">
        <v>221</v>
      </c>
      <c r="C48" s="37">
        <v>605.9</v>
      </c>
      <c r="D48" s="37">
        <v>605.79999999999995</v>
      </c>
      <c r="E48" s="38">
        <f t="shared" si="0"/>
        <v>99.983495626340982</v>
      </c>
      <c r="F48" s="39">
        <v>652.29999999999995</v>
      </c>
      <c r="G48" s="37">
        <f t="shared" si="1"/>
        <v>46.399999999999977</v>
      </c>
      <c r="H48" s="38">
        <f t="shared" si="2"/>
        <v>107.6580293777851</v>
      </c>
      <c r="I48" s="37">
        <f t="shared" si="3"/>
        <v>46.5</v>
      </c>
      <c r="J48" s="38">
        <f t="shared" si="4"/>
        <v>107.67580059425552</v>
      </c>
    </row>
    <row r="49" spans="1:10" s="33" customFormat="1" ht="21.75" hidden="1" customHeight="1" x14ac:dyDescent="0.2">
      <c r="A49" s="58" t="s">
        <v>222</v>
      </c>
      <c r="B49" s="62" t="s">
        <v>223</v>
      </c>
      <c r="C49" s="48">
        <f>C50</f>
        <v>108729.3</v>
      </c>
      <c r="D49" s="48">
        <f>D50</f>
        <v>98000</v>
      </c>
      <c r="E49" s="38">
        <f t="shared" si="0"/>
        <v>90.132098707524094</v>
      </c>
      <c r="F49" s="49">
        <f>F50</f>
        <v>108729.3</v>
      </c>
      <c r="G49" s="48">
        <f t="shared" si="1"/>
        <v>0</v>
      </c>
      <c r="H49" s="38">
        <f t="shared" si="2"/>
        <v>100</v>
      </c>
      <c r="I49" s="48">
        <f t="shared" si="3"/>
        <v>10729.300000000003</v>
      </c>
      <c r="J49" s="38">
        <f t="shared" si="4"/>
        <v>110.94826530612245</v>
      </c>
    </row>
    <row r="50" spans="1:10" s="61" customFormat="1" ht="21" hidden="1" customHeight="1" x14ac:dyDescent="0.2">
      <c r="A50" s="41" t="s">
        <v>222</v>
      </c>
      <c r="B50" s="63" t="s">
        <v>224</v>
      </c>
      <c r="C50" s="37">
        <v>108729.3</v>
      </c>
      <c r="D50" s="37">
        <v>98000</v>
      </c>
      <c r="E50" s="38">
        <f t="shared" si="0"/>
        <v>90.132098707524094</v>
      </c>
      <c r="F50" s="39">
        <v>108729.3</v>
      </c>
      <c r="G50" s="37">
        <f t="shared" si="1"/>
        <v>0</v>
      </c>
      <c r="H50" s="38">
        <f t="shared" si="2"/>
        <v>100</v>
      </c>
      <c r="I50" s="37">
        <f t="shared" si="3"/>
        <v>10729.300000000003</v>
      </c>
      <c r="J50" s="38">
        <f t="shared" si="4"/>
        <v>110.94826530612245</v>
      </c>
    </row>
    <row r="51" spans="1:10" s="33" customFormat="1" ht="21" customHeight="1" x14ac:dyDescent="0.2">
      <c r="A51" s="28" t="s">
        <v>225</v>
      </c>
      <c r="B51" s="34" t="s">
        <v>226</v>
      </c>
      <c r="C51" s="30">
        <f>C52+C53+C54+C55</f>
        <v>59081.9</v>
      </c>
      <c r="D51" s="30">
        <f>D52+D53+D54+D55</f>
        <v>73425</v>
      </c>
      <c r="E51" s="31">
        <f t="shared" si="0"/>
        <v>124.27663971537814</v>
      </c>
      <c r="F51" s="32">
        <f>F52+F53+F54+F55</f>
        <v>52101.8</v>
      </c>
      <c r="G51" s="30">
        <f t="shared" si="1"/>
        <v>-6980.0999999999985</v>
      </c>
      <c r="H51" s="31">
        <f t="shared" si="2"/>
        <v>88.185721853901114</v>
      </c>
      <c r="I51" s="30">
        <f t="shared" si="3"/>
        <v>-21323.199999999997</v>
      </c>
      <c r="J51" s="31">
        <f t="shared" si="4"/>
        <v>70.959210078311202</v>
      </c>
    </row>
    <row r="52" spans="1:10" s="40" customFormat="1" ht="21.75" hidden="1" customHeight="1" x14ac:dyDescent="0.2">
      <c r="A52" s="35" t="s">
        <v>227</v>
      </c>
      <c r="B52" s="64" t="s">
        <v>228</v>
      </c>
      <c r="C52" s="48">
        <v>0</v>
      </c>
      <c r="D52" s="48">
        <v>0</v>
      </c>
      <c r="E52" s="38" t="e">
        <f t="shared" si="0"/>
        <v>#DIV/0!</v>
      </c>
      <c r="F52" s="49">
        <v>0</v>
      </c>
      <c r="G52" s="48">
        <f t="shared" si="1"/>
        <v>0</v>
      </c>
      <c r="H52" s="38" t="e">
        <f t="shared" si="2"/>
        <v>#DIV/0!</v>
      </c>
      <c r="I52" s="48">
        <f t="shared" si="3"/>
        <v>0</v>
      </c>
      <c r="J52" s="38" t="e">
        <f t="shared" si="4"/>
        <v>#DIV/0!</v>
      </c>
    </row>
    <row r="53" spans="1:10" s="40" customFormat="1" ht="43.5" customHeight="1" x14ac:dyDescent="0.2">
      <c r="A53" s="35" t="s">
        <v>229</v>
      </c>
      <c r="B53" s="64" t="s">
        <v>230</v>
      </c>
      <c r="C53" s="48">
        <v>36081.9</v>
      </c>
      <c r="D53" s="48">
        <v>41125</v>
      </c>
      <c r="E53" s="38">
        <f t="shared" si="0"/>
        <v>113.97681385958056</v>
      </c>
      <c r="F53" s="49">
        <v>19101.8</v>
      </c>
      <c r="G53" s="48">
        <f t="shared" si="1"/>
        <v>-16980.100000000002</v>
      </c>
      <c r="H53" s="38">
        <f t="shared" si="2"/>
        <v>52.940116789858628</v>
      </c>
      <c r="I53" s="48">
        <f t="shared" si="3"/>
        <v>-22023.200000000001</v>
      </c>
      <c r="J53" s="38">
        <f t="shared" si="4"/>
        <v>46.448145896656534</v>
      </c>
    </row>
    <row r="54" spans="1:10" s="40" customFormat="1" ht="31.5" customHeight="1" x14ac:dyDescent="0.2">
      <c r="A54" s="35" t="s">
        <v>231</v>
      </c>
      <c r="B54" s="36" t="s">
        <v>232</v>
      </c>
      <c r="C54" s="48">
        <v>10000</v>
      </c>
      <c r="D54" s="48">
        <v>5300</v>
      </c>
      <c r="E54" s="38">
        <f t="shared" si="0"/>
        <v>53</v>
      </c>
      <c r="F54" s="49">
        <v>5000</v>
      </c>
      <c r="G54" s="48">
        <f t="shared" si="1"/>
        <v>-5000</v>
      </c>
      <c r="H54" s="38">
        <f t="shared" si="2"/>
        <v>50</v>
      </c>
      <c r="I54" s="48">
        <f t="shared" si="3"/>
        <v>-300</v>
      </c>
      <c r="J54" s="38">
        <f t="shared" si="4"/>
        <v>94.339622641509436</v>
      </c>
    </row>
    <row r="55" spans="1:10" s="40" customFormat="1" ht="42.75" customHeight="1" x14ac:dyDescent="0.2">
      <c r="A55" s="35" t="s">
        <v>233</v>
      </c>
      <c r="B55" s="36" t="s">
        <v>234</v>
      </c>
      <c r="C55" s="48">
        <v>13000</v>
      </c>
      <c r="D55" s="48">
        <v>27000</v>
      </c>
      <c r="E55" s="38">
        <f t="shared" si="0"/>
        <v>207.69230769230771</v>
      </c>
      <c r="F55" s="49">
        <v>28000</v>
      </c>
      <c r="G55" s="48">
        <f t="shared" si="1"/>
        <v>15000</v>
      </c>
      <c r="H55" s="38">
        <f t="shared" si="2"/>
        <v>215.38461538461539</v>
      </c>
      <c r="I55" s="48">
        <f t="shared" si="3"/>
        <v>1000</v>
      </c>
      <c r="J55" s="38">
        <f t="shared" si="4"/>
        <v>103.7037037037037</v>
      </c>
    </row>
    <row r="56" spans="1:10" s="33" customFormat="1" ht="21" customHeight="1" x14ac:dyDescent="0.2">
      <c r="A56" s="28" t="s">
        <v>235</v>
      </c>
      <c r="B56" s="34" t="s">
        <v>236</v>
      </c>
      <c r="C56" s="30">
        <v>11000</v>
      </c>
      <c r="D56" s="30">
        <v>14700</v>
      </c>
      <c r="E56" s="31">
        <f t="shared" si="0"/>
        <v>133.63636363636365</v>
      </c>
      <c r="F56" s="32">
        <v>14780</v>
      </c>
      <c r="G56" s="30">
        <f t="shared" si="1"/>
        <v>3780</v>
      </c>
      <c r="H56" s="31">
        <f t="shared" si="2"/>
        <v>134.36363636363637</v>
      </c>
      <c r="I56" s="30">
        <f t="shared" si="3"/>
        <v>80</v>
      </c>
      <c r="J56" s="31">
        <f t="shared" si="4"/>
        <v>100.54421768707482</v>
      </c>
    </row>
    <row r="57" spans="1:10" s="33" customFormat="1" ht="21" customHeight="1" x14ac:dyDescent="0.2">
      <c r="A57" s="28" t="s">
        <v>237</v>
      </c>
      <c r="B57" s="34" t="s">
        <v>238</v>
      </c>
      <c r="C57" s="30">
        <f>C58+C59</f>
        <v>3656.5</v>
      </c>
      <c r="D57" s="30">
        <f>D58+D59</f>
        <v>4922.3</v>
      </c>
      <c r="E57" s="31">
        <f t="shared" si="0"/>
        <v>134.61780391084369</v>
      </c>
      <c r="F57" s="32">
        <f>F58+F59</f>
        <v>4770.3999999999996</v>
      </c>
      <c r="G57" s="30">
        <f t="shared" si="1"/>
        <v>1113.8999999999996</v>
      </c>
      <c r="H57" s="31">
        <f t="shared" si="2"/>
        <v>130.463558047313</v>
      </c>
      <c r="I57" s="30">
        <f t="shared" si="3"/>
        <v>-151.90000000000055</v>
      </c>
      <c r="J57" s="31">
        <f t="shared" si="4"/>
        <v>96.914044247607805</v>
      </c>
    </row>
    <row r="58" spans="1:10" s="40" customFormat="1" ht="21.75" hidden="1" customHeight="1" x14ac:dyDescent="0.2">
      <c r="A58" s="35" t="s">
        <v>239</v>
      </c>
      <c r="B58" s="36" t="s">
        <v>240</v>
      </c>
      <c r="C58" s="48"/>
      <c r="D58" s="48"/>
      <c r="E58" s="38" t="e">
        <f t="shared" si="0"/>
        <v>#DIV/0!</v>
      </c>
      <c r="F58" s="49"/>
      <c r="G58" s="48">
        <f t="shared" si="1"/>
        <v>0</v>
      </c>
      <c r="H58" s="38" t="e">
        <f t="shared" si="2"/>
        <v>#DIV/0!</v>
      </c>
      <c r="I58" s="48">
        <f t="shared" si="3"/>
        <v>0</v>
      </c>
      <c r="J58" s="38" t="e">
        <f t="shared" si="4"/>
        <v>#DIV/0!</v>
      </c>
    </row>
    <row r="59" spans="1:10" s="40" customFormat="1" ht="21.75" hidden="1" customHeight="1" x14ac:dyDescent="0.2">
      <c r="A59" s="35" t="s">
        <v>241</v>
      </c>
      <c r="B59" s="50" t="s">
        <v>242</v>
      </c>
      <c r="C59" s="48">
        <f>SUM(C60:C63)</f>
        <v>3656.5</v>
      </c>
      <c r="D59" s="48">
        <f>SUM(D60:D63)</f>
        <v>4922.3</v>
      </c>
      <c r="E59" s="38">
        <f t="shared" si="0"/>
        <v>134.61780391084369</v>
      </c>
      <c r="F59" s="49">
        <f>SUM(F60:F63)</f>
        <v>4770.3999999999996</v>
      </c>
      <c r="G59" s="48">
        <f t="shared" si="1"/>
        <v>1113.8999999999996</v>
      </c>
      <c r="H59" s="38">
        <f t="shared" si="2"/>
        <v>130.463558047313</v>
      </c>
      <c r="I59" s="48">
        <f t="shared" si="3"/>
        <v>-151.90000000000055</v>
      </c>
      <c r="J59" s="38">
        <f t="shared" si="4"/>
        <v>96.914044247607805</v>
      </c>
    </row>
    <row r="60" spans="1:10" s="45" customFormat="1" ht="21.75" hidden="1" customHeight="1" x14ac:dyDescent="0.2">
      <c r="A60" s="41" t="s">
        <v>241</v>
      </c>
      <c r="B60" s="42" t="s">
        <v>243</v>
      </c>
      <c r="C60" s="43"/>
      <c r="D60" s="43">
        <v>47.7</v>
      </c>
      <c r="E60" s="60"/>
      <c r="F60" s="44"/>
      <c r="G60" s="43">
        <f t="shared" si="1"/>
        <v>0</v>
      </c>
      <c r="H60" s="60" t="e">
        <f t="shared" si="2"/>
        <v>#DIV/0!</v>
      </c>
      <c r="I60" s="43">
        <f t="shared" si="3"/>
        <v>-47.7</v>
      </c>
      <c r="J60" s="60">
        <f t="shared" si="4"/>
        <v>0</v>
      </c>
    </row>
    <row r="61" spans="1:10" s="45" customFormat="1" ht="21.75" hidden="1" customHeight="1" x14ac:dyDescent="0.2">
      <c r="A61" s="41" t="s">
        <v>244</v>
      </c>
      <c r="B61" s="42" t="s">
        <v>245</v>
      </c>
      <c r="C61" s="43">
        <v>1171.7</v>
      </c>
      <c r="D61" s="43">
        <v>2400</v>
      </c>
      <c r="E61" s="60">
        <f t="shared" si="0"/>
        <v>204.8305880344798</v>
      </c>
      <c r="F61" s="44">
        <v>3000</v>
      </c>
      <c r="G61" s="43">
        <f t="shared" si="1"/>
        <v>1828.3</v>
      </c>
      <c r="H61" s="60">
        <f t="shared" si="2"/>
        <v>256.03823504309975</v>
      </c>
      <c r="I61" s="43">
        <f t="shared" si="3"/>
        <v>600</v>
      </c>
      <c r="J61" s="60">
        <f t="shared" si="4"/>
        <v>125</v>
      </c>
    </row>
    <row r="62" spans="1:10" s="45" customFormat="1" ht="32.25" hidden="1" customHeight="1" x14ac:dyDescent="0.2">
      <c r="A62" s="41" t="s">
        <v>246</v>
      </c>
      <c r="B62" s="42" t="s">
        <v>247</v>
      </c>
      <c r="C62" s="43">
        <v>2484.8000000000002</v>
      </c>
      <c r="D62" s="43">
        <v>2340.9</v>
      </c>
      <c r="E62" s="60">
        <f t="shared" si="0"/>
        <v>94.208789439793932</v>
      </c>
      <c r="F62" s="44">
        <v>1770.4</v>
      </c>
      <c r="G62" s="43">
        <f t="shared" si="1"/>
        <v>-714.40000000000009</v>
      </c>
      <c r="H62" s="60">
        <f t="shared" si="2"/>
        <v>71.249195106245978</v>
      </c>
      <c r="I62" s="43">
        <f t="shared" si="3"/>
        <v>-570.5</v>
      </c>
      <c r="J62" s="60">
        <f t="shared" si="4"/>
        <v>75.629031569054632</v>
      </c>
    </row>
    <row r="63" spans="1:10" s="45" customFormat="1" ht="29.25" hidden="1" customHeight="1" x14ac:dyDescent="0.2">
      <c r="A63" s="41" t="s">
        <v>248</v>
      </c>
      <c r="B63" s="42" t="s">
        <v>249</v>
      </c>
      <c r="C63" s="43"/>
      <c r="D63" s="43">
        <v>133.69999999999999</v>
      </c>
      <c r="E63" s="60"/>
      <c r="F63" s="44"/>
      <c r="G63" s="43">
        <f t="shared" si="1"/>
        <v>0</v>
      </c>
      <c r="H63" s="60" t="e">
        <f t="shared" si="2"/>
        <v>#DIV/0!</v>
      </c>
      <c r="I63" s="43">
        <f t="shared" si="3"/>
        <v>-133.69999999999999</v>
      </c>
      <c r="J63" s="60">
        <f t="shared" si="4"/>
        <v>0</v>
      </c>
    </row>
    <row r="64" spans="1:10" s="33" customFormat="1" ht="22.5" customHeight="1" x14ac:dyDescent="0.2">
      <c r="A64" s="28" t="s">
        <v>250</v>
      </c>
      <c r="B64" s="29" t="s">
        <v>251</v>
      </c>
      <c r="C64" s="30">
        <f>C66+C68+C105+C126+C131+C134+C135</f>
        <v>3481210.50141</v>
      </c>
      <c r="D64" s="30">
        <f>D66+D68+D105+D126+D131+D134+D135</f>
        <v>3136667.9144099997</v>
      </c>
      <c r="E64" s="31">
        <f t="shared" si="0"/>
        <v>90.102793644324308</v>
      </c>
      <c r="F64" s="32">
        <f>F66+F68+F105+F126+F131+F134+F135</f>
        <v>2180506</v>
      </c>
      <c r="G64" s="30">
        <f t="shared" si="1"/>
        <v>-1300704.50141</v>
      </c>
      <c r="H64" s="31">
        <f t="shared" si="2"/>
        <v>62.636430607020934</v>
      </c>
      <c r="I64" s="30">
        <f t="shared" si="3"/>
        <v>-956161.91440999974</v>
      </c>
      <c r="J64" s="31">
        <f t="shared" si="4"/>
        <v>69.51663547112058</v>
      </c>
    </row>
    <row r="65" spans="1:10" s="33" customFormat="1" ht="27" customHeight="1" x14ac:dyDescent="0.2">
      <c r="A65" s="65" t="s">
        <v>252</v>
      </c>
      <c r="B65" s="29" t="s">
        <v>253</v>
      </c>
      <c r="C65" s="30">
        <f>C66+C68+C105+C126</f>
        <v>3417293.00141</v>
      </c>
      <c r="D65" s="30">
        <f>D66+D68+D105+D126</f>
        <v>3083463.9750000001</v>
      </c>
      <c r="E65" s="31">
        <f t="shared" si="0"/>
        <v>90.231185143554868</v>
      </c>
      <c r="F65" s="32">
        <f>F66+F68+F105+F126</f>
        <v>2180506</v>
      </c>
      <c r="G65" s="30">
        <f t="shared" si="1"/>
        <v>-1236787.00141</v>
      </c>
      <c r="H65" s="31">
        <f t="shared" si="2"/>
        <v>63.807990684448399</v>
      </c>
      <c r="I65" s="30">
        <f t="shared" si="3"/>
        <v>-902957.97500000009</v>
      </c>
      <c r="J65" s="31">
        <f t="shared" si="4"/>
        <v>70.716117252513058</v>
      </c>
    </row>
    <row r="66" spans="1:10" s="33" customFormat="1" ht="22.5" customHeight="1" x14ac:dyDescent="0.2">
      <c r="A66" s="65" t="s">
        <v>254</v>
      </c>
      <c r="B66" s="34" t="s">
        <v>255</v>
      </c>
      <c r="C66" s="66">
        <f>C67</f>
        <v>409467.91</v>
      </c>
      <c r="D66" s="66">
        <f>D67</f>
        <v>409467.91</v>
      </c>
      <c r="E66" s="31">
        <f t="shared" si="0"/>
        <v>100</v>
      </c>
      <c r="F66" s="67">
        <f>F67</f>
        <v>241184</v>
      </c>
      <c r="G66" s="66">
        <f t="shared" si="1"/>
        <v>-168283.90999999997</v>
      </c>
      <c r="H66" s="31">
        <f t="shared" si="2"/>
        <v>58.901807470089665</v>
      </c>
      <c r="I66" s="66">
        <f t="shared" si="3"/>
        <v>-168283.90999999997</v>
      </c>
      <c r="J66" s="31">
        <f t="shared" si="4"/>
        <v>58.901807470089665</v>
      </c>
    </row>
    <row r="67" spans="1:10" s="71" customFormat="1" ht="22.5" customHeight="1" x14ac:dyDescent="0.2">
      <c r="A67" s="35" t="s">
        <v>256</v>
      </c>
      <c r="B67" s="68" t="s">
        <v>257</v>
      </c>
      <c r="C67" s="69">
        <f>408788+1322-642.09</f>
        <v>409467.91</v>
      </c>
      <c r="D67" s="69">
        <f>C67</f>
        <v>409467.91</v>
      </c>
      <c r="E67" s="38">
        <f t="shared" si="0"/>
        <v>100</v>
      </c>
      <c r="F67" s="70">
        <v>241184</v>
      </c>
      <c r="G67" s="69">
        <f t="shared" si="1"/>
        <v>-168283.90999999997</v>
      </c>
      <c r="H67" s="38">
        <f t="shared" si="2"/>
        <v>58.901807470089665</v>
      </c>
      <c r="I67" s="69">
        <f t="shared" si="3"/>
        <v>-168283.90999999997</v>
      </c>
      <c r="J67" s="38">
        <f t="shared" si="4"/>
        <v>58.901807470089665</v>
      </c>
    </row>
    <row r="68" spans="1:10" s="33" customFormat="1" ht="24" customHeight="1" x14ac:dyDescent="0.2">
      <c r="A68" s="28" t="s">
        <v>258</v>
      </c>
      <c r="B68" s="34" t="s">
        <v>259</v>
      </c>
      <c r="C68" s="30">
        <f>C69+C70+C71+C72+C73+C74+C75+C76</f>
        <v>1139795.0914100001</v>
      </c>
      <c r="D68" s="30">
        <f>D69+D70+D71+D72+D73+D74+D75+D76</f>
        <v>858987.86499999999</v>
      </c>
      <c r="E68" s="31">
        <f t="shared" si="0"/>
        <v>75.363358859299581</v>
      </c>
      <c r="F68" s="32">
        <f>F69+F70+F71+F72+F73+F74+F75+F76</f>
        <v>85479</v>
      </c>
      <c r="G68" s="30">
        <f t="shared" si="1"/>
        <v>-1054316.0914100001</v>
      </c>
      <c r="H68" s="31">
        <f t="shared" si="2"/>
        <v>7.4995058887520702</v>
      </c>
      <c r="I68" s="30">
        <f t="shared" si="3"/>
        <v>-773508.86499999999</v>
      </c>
      <c r="J68" s="31">
        <f t="shared" si="4"/>
        <v>9.9511301012383928</v>
      </c>
    </row>
    <row r="69" spans="1:10" s="71" customFormat="1" ht="21" customHeight="1" x14ac:dyDescent="0.2">
      <c r="A69" s="35" t="s">
        <v>260</v>
      </c>
      <c r="B69" s="68" t="s">
        <v>261</v>
      </c>
      <c r="C69" s="69">
        <v>549892.4</v>
      </c>
      <c r="D69" s="69">
        <v>407679.4</v>
      </c>
      <c r="E69" s="38">
        <f t="shared" ref="E69:E131" si="5">D69/C69*100</f>
        <v>74.138031367591182</v>
      </c>
      <c r="F69" s="70"/>
      <c r="G69" s="69">
        <f t="shared" ref="G69:G133" si="6">F69-C69</f>
        <v>-549892.4</v>
      </c>
      <c r="H69" s="38"/>
      <c r="I69" s="69">
        <f t="shared" ref="I69:I133" si="7">F69-D69</f>
        <v>-407679.4</v>
      </c>
      <c r="J69" s="38"/>
    </row>
    <row r="70" spans="1:10" s="71" customFormat="1" ht="43.5" customHeight="1" x14ac:dyDescent="0.2">
      <c r="A70" s="35" t="s">
        <v>262</v>
      </c>
      <c r="B70" s="68" t="s">
        <v>263</v>
      </c>
      <c r="C70" s="69">
        <v>111873</v>
      </c>
      <c r="D70" s="69">
        <v>114396</v>
      </c>
      <c r="E70" s="38">
        <f t="shared" si="5"/>
        <v>102.25523584779171</v>
      </c>
      <c r="F70" s="70"/>
      <c r="G70" s="69">
        <f t="shared" si="6"/>
        <v>-111873</v>
      </c>
      <c r="H70" s="38"/>
      <c r="I70" s="69">
        <f t="shared" si="7"/>
        <v>-114396</v>
      </c>
      <c r="J70" s="38"/>
    </row>
    <row r="71" spans="1:10" s="71" customFormat="1" ht="43.5" customHeight="1" x14ac:dyDescent="0.2">
      <c r="A71" s="35" t="s">
        <v>264</v>
      </c>
      <c r="B71" s="68" t="s">
        <v>265</v>
      </c>
      <c r="C71" s="69">
        <v>239620.73775</v>
      </c>
      <c r="D71" s="69">
        <v>148628.5</v>
      </c>
      <c r="E71" s="38">
        <f t="shared" si="5"/>
        <v>62.026559719161867</v>
      </c>
      <c r="F71" s="70"/>
      <c r="G71" s="69">
        <f t="shared" si="6"/>
        <v>-239620.73775</v>
      </c>
      <c r="H71" s="38"/>
      <c r="I71" s="69">
        <f t="shared" si="7"/>
        <v>-148628.5</v>
      </c>
      <c r="J71" s="38"/>
    </row>
    <row r="72" spans="1:10" s="71" customFormat="1" ht="32.25" customHeight="1" x14ac:dyDescent="0.2">
      <c r="A72" s="35" t="s">
        <v>266</v>
      </c>
      <c r="B72" s="68" t="s">
        <v>267</v>
      </c>
      <c r="C72" s="69">
        <v>2518.7606599999999</v>
      </c>
      <c r="D72" s="69">
        <f>C72</f>
        <v>2518.7606599999999</v>
      </c>
      <c r="E72" s="38">
        <f t="shared" si="5"/>
        <v>100</v>
      </c>
      <c r="F72" s="70"/>
      <c r="G72" s="69">
        <f t="shared" si="6"/>
        <v>-2518.7606599999999</v>
      </c>
      <c r="H72" s="38"/>
      <c r="I72" s="69">
        <f t="shared" si="7"/>
        <v>-2518.7606599999999</v>
      </c>
      <c r="J72" s="38"/>
    </row>
    <row r="73" spans="1:10" s="71" customFormat="1" ht="21" customHeight="1" x14ac:dyDescent="0.2">
      <c r="A73" s="35" t="s">
        <v>268</v>
      </c>
      <c r="B73" s="68" t="s">
        <v>269</v>
      </c>
      <c r="C73" s="69">
        <v>6693.1</v>
      </c>
      <c r="D73" s="69">
        <f>C73</f>
        <v>6693.1</v>
      </c>
      <c r="E73" s="38">
        <f t="shared" si="5"/>
        <v>100</v>
      </c>
      <c r="F73" s="70"/>
      <c r="G73" s="69">
        <f t="shared" si="6"/>
        <v>-6693.1</v>
      </c>
      <c r="H73" s="38"/>
      <c r="I73" s="69">
        <f t="shared" si="7"/>
        <v>-6693.1</v>
      </c>
      <c r="J73" s="38"/>
    </row>
    <row r="74" spans="1:10" s="71" customFormat="1" ht="28.5" customHeight="1" x14ac:dyDescent="0.2">
      <c r="A74" s="35" t="s">
        <v>270</v>
      </c>
      <c r="B74" s="68" t="s">
        <v>271</v>
      </c>
      <c r="C74" s="69">
        <v>37788.519999999997</v>
      </c>
      <c r="D74" s="69">
        <f>C74</f>
        <v>37788.519999999997</v>
      </c>
      <c r="E74" s="38">
        <f t="shared" si="5"/>
        <v>100</v>
      </c>
      <c r="F74" s="70"/>
      <c r="G74" s="69">
        <f t="shared" si="6"/>
        <v>-37788.519999999997</v>
      </c>
      <c r="H74" s="38"/>
      <c r="I74" s="69">
        <f t="shared" si="7"/>
        <v>-37788.519999999997</v>
      </c>
      <c r="J74" s="38"/>
    </row>
    <row r="75" spans="1:10" s="71" customFormat="1" ht="30.6" customHeight="1" x14ac:dyDescent="0.2">
      <c r="A75" s="35" t="s">
        <v>272</v>
      </c>
      <c r="B75" s="68" t="s">
        <v>273</v>
      </c>
      <c r="C75" s="69">
        <v>407.71300000000002</v>
      </c>
      <c r="D75" s="69">
        <f>C75</f>
        <v>407.71300000000002</v>
      </c>
      <c r="E75" s="38">
        <f t="shared" si="5"/>
        <v>100</v>
      </c>
      <c r="F75" s="70"/>
      <c r="G75" s="69">
        <f t="shared" si="6"/>
        <v>-407.71300000000002</v>
      </c>
      <c r="H75" s="38"/>
      <c r="I75" s="69">
        <f t="shared" si="7"/>
        <v>-407.71300000000002</v>
      </c>
      <c r="J75" s="38"/>
    </row>
    <row r="76" spans="1:10" s="71" customFormat="1" ht="21.75" customHeight="1" x14ac:dyDescent="0.2">
      <c r="A76" s="35" t="s">
        <v>274</v>
      </c>
      <c r="B76" s="68" t="s">
        <v>275</v>
      </c>
      <c r="C76" s="69">
        <f>SUM(C77:C104)</f>
        <v>191000.86000000002</v>
      </c>
      <c r="D76" s="69">
        <f>SUM(D77:D104)</f>
        <v>140875.87133999998</v>
      </c>
      <c r="E76" s="38">
        <f t="shared" si="5"/>
        <v>73.756668603481671</v>
      </c>
      <c r="F76" s="70">
        <f>SUM(F77:F104)</f>
        <v>85479</v>
      </c>
      <c r="G76" s="69">
        <f t="shared" si="6"/>
        <v>-105521.86000000002</v>
      </c>
      <c r="H76" s="38">
        <f t="shared" ref="H76:H133" si="8">F76/C76*100</f>
        <v>44.75320163479892</v>
      </c>
      <c r="I76" s="69">
        <f t="shared" si="7"/>
        <v>-55396.871339999983</v>
      </c>
      <c r="J76" s="38">
        <f t="shared" ref="J76:J133" si="9">F76/D76*100</f>
        <v>60.676820797579175</v>
      </c>
    </row>
    <row r="77" spans="1:10" s="61" customFormat="1" ht="30.75" customHeight="1" x14ac:dyDescent="0.2">
      <c r="A77" s="41"/>
      <c r="B77" s="72" t="s">
        <v>276</v>
      </c>
      <c r="C77" s="73">
        <v>974</v>
      </c>
      <c r="D77" s="73">
        <f>C77</f>
        <v>974</v>
      </c>
      <c r="E77" s="38">
        <f t="shared" si="5"/>
        <v>100</v>
      </c>
      <c r="F77" s="74">
        <v>1607</v>
      </c>
      <c r="G77" s="73">
        <f t="shared" si="6"/>
        <v>633</v>
      </c>
      <c r="H77" s="38">
        <f t="shared" si="8"/>
        <v>164.98973305954826</v>
      </c>
      <c r="I77" s="73">
        <f t="shared" si="7"/>
        <v>633</v>
      </c>
      <c r="J77" s="38">
        <f t="shared" si="9"/>
        <v>164.98973305954826</v>
      </c>
    </row>
    <row r="78" spans="1:10" s="61" customFormat="1" ht="30.75" customHeight="1" x14ac:dyDescent="0.2">
      <c r="A78" s="41"/>
      <c r="B78" s="72" t="s">
        <v>277</v>
      </c>
      <c r="C78" s="73">
        <v>7640</v>
      </c>
      <c r="D78" s="73">
        <f t="shared" ref="D78:D104" si="10">C78</f>
        <v>7640</v>
      </c>
      <c r="E78" s="38">
        <f t="shared" si="5"/>
        <v>100</v>
      </c>
      <c r="F78" s="74">
        <v>9166</v>
      </c>
      <c r="G78" s="73">
        <f t="shared" si="6"/>
        <v>1526</v>
      </c>
      <c r="H78" s="38">
        <f t="shared" si="8"/>
        <v>119.9738219895288</v>
      </c>
      <c r="I78" s="73">
        <f t="shared" si="7"/>
        <v>1526</v>
      </c>
      <c r="J78" s="38">
        <f t="shared" si="9"/>
        <v>119.9738219895288</v>
      </c>
    </row>
    <row r="79" spans="1:10" s="61" customFormat="1" ht="30.75" customHeight="1" x14ac:dyDescent="0.2">
      <c r="A79" s="41"/>
      <c r="B79" s="72" t="s">
        <v>278</v>
      </c>
      <c r="C79" s="73">
        <v>70824</v>
      </c>
      <c r="D79" s="73">
        <v>30977</v>
      </c>
      <c r="E79" s="38">
        <f t="shared" si="5"/>
        <v>43.737998418615156</v>
      </c>
      <c r="F79" s="74"/>
      <c r="G79" s="73">
        <f t="shared" si="6"/>
        <v>-70824</v>
      </c>
      <c r="H79" s="38"/>
      <c r="I79" s="73">
        <f t="shared" si="7"/>
        <v>-30977</v>
      </c>
      <c r="J79" s="38"/>
    </row>
    <row r="80" spans="1:10" s="61" customFormat="1" ht="30.75" customHeight="1" x14ac:dyDescent="0.2">
      <c r="A80" s="41"/>
      <c r="B80" s="72" t="s">
        <v>279</v>
      </c>
      <c r="C80" s="73">
        <v>9939</v>
      </c>
      <c r="D80" s="73">
        <f t="shared" si="10"/>
        <v>9939</v>
      </c>
      <c r="E80" s="38">
        <f t="shared" si="5"/>
        <v>100</v>
      </c>
      <c r="F80" s="74"/>
      <c r="G80" s="73">
        <f t="shared" si="6"/>
        <v>-9939</v>
      </c>
      <c r="H80" s="38"/>
      <c r="I80" s="73">
        <f t="shared" si="7"/>
        <v>-9939</v>
      </c>
      <c r="J80" s="38"/>
    </row>
    <row r="81" spans="1:10" s="61" customFormat="1" ht="30.75" customHeight="1" x14ac:dyDescent="0.2">
      <c r="A81" s="41"/>
      <c r="B81" s="72" t="s">
        <v>280</v>
      </c>
      <c r="C81" s="73">
        <v>12918</v>
      </c>
      <c r="D81" s="73">
        <f t="shared" si="10"/>
        <v>12918</v>
      </c>
      <c r="E81" s="38">
        <f t="shared" si="5"/>
        <v>100</v>
      </c>
      <c r="F81" s="74"/>
      <c r="G81" s="73">
        <f t="shared" si="6"/>
        <v>-12918</v>
      </c>
      <c r="H81" s="38"/>
      <c r="I81" s="73">
        <f t="shared" si="7"/>
        <v>-12918</v>
      </c>
      <c r="J81" s="38"/>
    </row>
    <row r="82" spans="1:10" s="61" customFormat="1" ht="55.5" customHeight="1" x14ac:dyDescent="0.2">
      <c r="A82" s="41"/>
      <c r="B82" s="72" t="s">
        <v>281</v>
      </c>
      <c r="C82" s="73">
        <v>1229</v>
      </c>
      <c r="D82" s="73">
        <v>490.3</v>
      </c>
      <c r="E82" s="38">
        <f t="shared" si="5"/>
        <v>39.894222945484138</v>
      </c>
      <c r="F82" s="74"/>
      <c r="G82" s="73">
        <f t="shared" si="6"/>
        <v>-1229</v>
      </c>
      <c r="H82" s="38"/>
      <c r="I82" s="73">
        <f t="shared" si="7"/>
        <v>-490.3</v>
      </c>
      <c r="J82" s="38"/>
    </row>
    <row r="83" spans="1:10" s="61" customFormat="1" ht="54" hidden="1" customHeight="1" x14ac:dyDescent="0.2">
      <c r="A83" s="41"/>
      <c r="B83" s="72" t="s">
        <v>282</v>
      </c>
      <c r="C83" s="73">
        <v>1477</v>
      </c>
      <c r="D83" s="73">
        <v>0</v>
      </c>
      <c r="E83" s="38">
        <f t="shared" si="5"/>
        <v>0</v>
      </c>
      <c r="F83" s="74"/>
      <c r="G83" s="73">
        <f t="shared" si="6"/>
        <v>-1477</v>
      </c>
      <c r="H83" s="38"/>
      <c r="I83" s="73">
        <f t="shared" si="7"/>
        <v>0</v>
      </c>
      <c r="J83" s="38"/>
    </row>
    <row r="84" spans="1:10" s="61" customFormat="1" ht="31.5" customHeight="1" x14ac:dyDescent="0.2">
      <c r="A84" s="41"/>
      <c r="B84" s="72" t="s">
        <v>283</v>
      </c>
      <c r="C84" s="73">
        <v>1000</v>
      </c>
      <c r="D84" s="73">
        <f t="shared" si="10"/>
        <v>1000</v>
      </c>
      <c r="E84" s="38">
        <f t="shared" si="5"/>
        <v>100</v>
      </c>
      <c r="F84" s="74"/>
      <c r="G84" s="73">
        <f t="shared" si="6"/>
        <v>-1000</v>
      </c>
      <c r="H84" s="38"/>
      <c r="I84" s="73">
        <f t="shared" si="7"/>
        <v>-1000</v>
      </c>
      <c r="J84" s="38"/>
    </row>
    <row r="85" spans="1:10" s="61" customFormat="1" ht="31.5" customHeight="1" x14ac:dyDescent="0.2">
      <c r="A85" s="41"/>
      <c r="B85" s="72" t="s">
        <v>284</v>
      </c>
      <c r="C85" s="73">
        <v>1000</v>
      </c>
      <c r="D85" s="73">
        <f t="shared" si="10"/>
        <v>1000</v>
      </c>
      <c r="E85" s="38">
        <f t="shared" si="5"/>
        <v>100</v>
      </c>
      <c r="F85" s="74"/>
      <c r="G85" s="73">
        <f t="shared" si="6"/>
        <v>-1000</v>
      </c>
      <c r="H85" s="38"/>
      <c r="I85" s="73">
        <f t="shared" si="7"/>
        <v>-1000</v>
      </c>
      <c r="J85" s="38"/>
    </row>
    <row r="86" spans="1:10" s="61" customFormat="1" ht="31.5" customHeight="1" x14ac:dyDescent="0.2">
      <c r="A86" s="41"/>
      <c r="B86" s="72" t="s">
        <v>285</v>
      </c>
      <c r="C86" s="73">
        <v>1680</v>
      </c>
      <c r="D86" s="73">
        <f t="shared" si="10"/>
        <v>1680</v>
      </c>
      <c r="E86" s="38">
        <f t="shared" si="5"/>
        <v>100</v>
      </c>
      <c r="F86" s="74"/>
      <c r="G86" s="73">
        <f t="shared" si="6"/>
        <v>-1680</v>
      </c>
      <c r="H86" s="38"/>
      <c r="I86" s="73">
        <f t="shared" si="7"/>
        <v>-1680</v>
      </c>
      <c r="J86" s="38"/>
    </row>
    <row r="87" spans="1:10" s="61" customFormat="1" ht="22.5" customHeight="1" x14ac:dyDescent="0.2">
      <c r="A87" s="41"/>
      <c r="B87" s="72" t="s">
        <v>286</v>
      </c>
      <c r="C87" s="73">
        <v>6159</v>
      </c>
      <c r="D87" s="73">
        <f t="shared" si="10"/>
        <v>6159</v>
      </c>
      <c r="E87" s="38">
        <f t="shared" si="5"/>
        <v>100</v>
      </c>
      <c r="F87" s="74"/>
      <c r="G87" s="73">
        <f t="shared" si="6"/>
        <v>-6159</v>
      </c>
      <c r="H87" s="38"/>
      <c r="I87" s="73">
        <f t="shared" si="7"/>
        <v>-6159</v>
      </c>
      <c r="J87" s="38"/>
    </row>
    <row r="88" spans="1:10" s="61" customFormat="1" ht="30.75" customHeight="1" x14ac:dyDescent="0.2">
      <c r="A88" s="41"/>
      <c r="B88" s="72" t="s">
        <v>287</v>
      </c>
      <c r="C88" s="73">
        <v>822.38</v>
      </c>
      <c r="D88" s="73">
        <f t="shared" si="10"/>
        <v>822.38</v>
      </c>
      <c r="E88" s="38">
        <f t="shared" si="5"/>
        <v>100</v>
      </c>
      <c r="F88" s="74"/>
      <c r="G88" s="73">
        <f t="shared" si="6"/>
        <v>-822.38</v>
      </c>
      <c r="H88" s="38"/>
      <c r="I88" s="73">
        <f t="shared" si="7"/>
        <v>-822.38</v>
      </c>
      <c r="J88" s="38"/>
    </row>
    <row r="89" spans="1:10" s="61" customFormat="1" ht="21.75" customHeight="1" x14ac:dyDescent="0.2">
      <c r="A89" s="41"/>
      <c r="B89" s="72" t="s">
        <v>288</v>
      </c>
      <c r="C89" s="73">
        <v>24799.1</v>
      </c>
      <c r="D89" s="73">
        <f t="shared" si="10"/>
        <v>24799.1</v>
      </c>
      <c r="E89" s="38">
        <f t="shared" si="5"/>
        <v>100</v>
      </c>
      <c r="F89" s="74"/>
      <c r="G89" s="73">
        <f t="shared" si="6"/>
        <v>-24799.1</v>
      </c>
      <c r="H89" s="38"/>
      <c r="I89" s="73">
        <f t="shared" si="7"/>
        <v>-24799.1</v>
      </c>
      <c r="J89" s="38"/>
    </row>
    <row r="90" spans="1:10" s="61" customFormat="1" ht="32.25" hidden="1" customHeight="1" x14ac:dyDescent="0.2">
      <c r="A90" s="41"/>
      <c r="B90" s="72" t="s">
        <v>289</v>
      </c>
      <c r="C90" s="73"/>
      <c r="D90" s="73"/>
      <c r="E90" s="38"/>
      <c r="F90" s="74"/>
      <c r="G90" s="73">
        <f t="shared" si="6"/>
        <v>0</v>
      </c>
      <c r="H90" s="38"/>
      <c r="I90" s="73">
        <f t="shared" si="7"/>
        <v>0</v>
      </c>
      <c r="J90" s="38"/>
    </row>
    <row r="91" spans="1:10" s="61" customFormat="1" ht="21.75" customHeight="1" x14ac:dyDescent="0.2">
      <c r="A91" s="41"/>
      <c r="B91" s="72" t="s">
        <v>290</v>
      </c>
      <c r="C91" s="73">
        <v>31.48</v>
      </c>
      <c r="D91" s="73">
        <f t="shared" si="10"/>
        <v>31.48</v>
      </c>
      <c r="E91" s="38">
        <f t="shared" si="5"/>
        <v>100</v>
      </c>
      <c r="F91" s="74"/>
      <c r="G91" s="73">
        <f t="shared" si="6"/>
        <v>-31.48</v>
      </c>
      <c r="H91" s="38"/>
      <c r="I91" s="73">
        <f t="shared" si="7"/>
        <v>-31.48</v>
      </c>
      <c r="J91" s="38"/>
    </row>
    <row r="92" spans="1:10" s="61" customFormat="1" ht="21.75" customHeight="1" x14ac:dyDescent="0.2">
      <c r="A92" s="41"/>
      <c r="B92" s="72" t="s">
        <v>291</v>
      </c>
      <c r="C92" s="73">
        <v>18664</v>
      </c>
      <c r="D92" s="73">
        <f t="shared" si="10"/>
        <v>18664</v>
      </c>
      <c r="E92" s="38">
        <f t="shared" si="5"/>
        <v>100</v>
      </c>
      <c r="F92" s="74"/>
      <c r="G92" s="73">
        <f t="shared" si="6"/>
        <v>-18664</v>
      </c>
      <c r="H92" s="38"/>
      <c r="I92" s="73">
        <f t="shared" si="7"/>
        <v>-18664</v>
      </c>
      <c r="J92" s="38"/>
    </row>
    <row r="93" spans="1:10" s="61" customFormat="1" ht="21.75" customHeight="1" x14ac:dyDescent="0.2">
      <c r="A93" s="41"/>
      <c r="B93" s="72" t="s">
        <v>292</v>
      </c>
      <c r="C93" s="73">
        <v>9500</v>
      </c>
      <c r="D93" s="73">
        <v>1870</v>
      </c>
      <c r="E93" s="38">
        <f t="shared" si="5"/>
        <v>19.684210526315791</v>
      </c>
      <c r="F93" s="74"/>
      <c r="G93" s="73">
        <f t="shared" si="6"/>
        <v>-9500</v>
      </c>
      <c r="H93" s="38"/>
      <c r="I93" s="73">
        <f t="shared" si="7"/>
        <v>-1870</v>
      </c>
      <c r="J93" s="38"/>
    </row>
    <row r="94" spans="1:10" s="61" customFormat="1" ht="30.75" customHeight="1" x14ac:dyDescent="0.2">
      <c r="A94" s="41"/>
      <c r="B94" s="72" t="s">
        <v>293</v>
      </c>
      <c r="C94" s="73">
        <v>14745.6</v>
      </c>
      <c r="D94" s="73">
        <f t="shared" si="10"/>
        <v>14745.6</v>
      </c>
      <c r="E94" s="38">
        <f t="shared" si="5"/>
        <v>100</v>
      </c>
      <c r="F94" s="74"/>
      <c r="G94" s="73">
        <f t="shared" si="6"/>
        <v>-14745.6</v>
      </c>
      <c r="H94" s="38"/>
      <c r="I94" s="73">
        <f t="shared" si="7"/>
        <v>-14745.6</v>
      </c>
      <c r="J94" s="38"/>
    </row>
    <row r="95" spans="1:10" s="61" customFormat="1" ht="30.75" customHeight="1" x14ac:dyDescent="0.2">
      <c r="A95" s="41"/>
      <c r="B95" s="72" t="s">
        <v>294</v>
      </c>
      <c r="C95" s="73">
        <v>460.8</v>
      </c>
      <c r="D95" s="73">
        <f t="shared" si="10"/>
        <v>460.8</v>
      </c>
      <c r="E95" s="38">
        <f t="shared" si="5"/>
        <v>100</v>
      </c>
      <c r="F95" s="74"/>
      <c r="G95" s="73">
        <f t="shared" si="6"/>
        <v>-460.8</v>
      </c>
      <c r="H95" s="38"/>
      <c r="I95" s="73">
        <f t="shared" si="7"/>
        <v>-460.8</v>
      </c>
      <c r="J95" s="38"/>
    </row>
    <row r="96" spans="1:10" s="61" customFormat="1" ht="30.75" customHeight="1" x14ac:dyDescent="0.2">
      <c r="A96" s="41"/>
      <c r="B96" s="72" t="s">
        <v>295</v>
      </c>
      <c r="C96" s="73">
        <v>862</v>
      </c>
      <c r="D96" s="73">
        <v>430.7</v>
      </c>
      <c r="E96" s="38">
        <f t="shared" si="5"/>
        <v>49.965197215777266</v>
      </c>
      <c r="F96" s="74"/>
      <c r="G96" s="73">
        <f t="shared" si="6"/>
        <v>-862</v>
      </c>
      <c r="H96" s="38"/>
      <c r="I96" s="73">
        <f t="shared" si="7"/>
        <v>-430.7</v>
      </c>
      <c r="J96" s="38"/>
    </row>
    <row r="97" spans="1:10" s="61" customFormat="1" ht="30.75" customHeight="1" x14ac:dyDescent="0.2">
      <c r="A97" s="41"/>
      <c r="B97" s="72" t="s">
        <v>296</v>
      </c>
      <c r="C97" s="73">
        <v>1171</v>
      </c>
      <c r="D97" s="73">
        <v>1171</v>
      </c>
      <c r="E97" s="38">
        <f t="shared" si="5"/>
        <v>100</v>
      </c>
      <c r="F97" s="74"/>
      <c r="G97" s="73">
        <f t="shared" si="6"/>
        <v>-1171</v>
      </c>
      <c r="H97" s="38"/>
      <c r="I97" s="73">
        <f t="shared" si="7"/>
        <v>-1171</v>
      </c>
      <c r="J97" s="38"/>
    </row>
    <row r="98" spans="1:10" s="61" customFormat="1" ht="32.25" customHeight="1" x14ac:dyDescent="0.2">
      <c r="A98" s="41"/>
      <c r="B98" s="72" t="s">
        <v>297</v>
      </c>
      <c r="C98" s="73">
        <v>935</v>
      </c>
      <c r="D98" s="73">
        <v>935</v>
      </c>
      <c r="E98" s="38">
        <f t="shared" si="5"/>
        <v>100</v>
      </c>
      <c r="F98" s="74"/>
      <c r="G98" s="73">
        <f>F98-C98</f>
        <v>-935</v>
      </c>
      <c r="H98" s="38"/>
      <c r="I98" s="73">
        <f>F98-D98</f>
        <v>-935</v>
      </c>
      <c r="J98" s="38"/>
    </row>
    <row r="99" spans="1:10" s="61" customFormat="1" ht="42" customHeight="1" x14ac:dyDescent="0.2">
      <c r="A99" s="41"/>
      <c r="B99" s="72" t="s">
        <v>298</v>
      </c>
      <c r="C99" s="73">
        <v>177</v>
      </c>
      <c r="D99" s="73">
        <v>176</v>
      </c>
      <c r="E99" s="38">
        <f t="shared" si="5"/>
        <v>99.435028248587571</v>
      </c>
      <c r="F99" s="74"/>
      <c r="G99" s="73">
        <f t="shared" si="6"/>
        <v>-177</v>
      </c>
      <c r="H99" s="38"/>
      <c r="I99" s="73">
        <f t="shared" si="7"/>
        <v>-176</v>
      </c>
      <c r="J99" s="38"/>
    </row>
    <row r="100" spans="1:10" s="61" customFormat="1" ht="24.75" hidden="1" customHeight="1" x14ac:dyDescent="0.2">
      <c r="A100" s="41"/>
      <c r="B100" s="72" t="s">
        <v>299</v>
      </c>
      <c r="C100" s="73"/>
      <c r="D100" s="73"/>
      <c r="E100" s="38"/>
      <c r="F100" s="74"/>
      <c r="G100" s="73">
        <f t="shared" si="6"/>
        <v>0</v>
      </c>
      <c r="H100" s="38"/>
      <c r="I100" s="73">
        <f t="shared" si="7"/>
        <v>0</v>
      </c>
      <c r="J100" s="38"/>
    </row>
    <row r="101" spans="1:10" s="61" customFormat="1" ht="48" hidden="1" customHeight="1" x14ac:dyDescent="0.2">
      <c r="A101" s="41"/>
      <c r="B101" s="75" t="s">
        <v>300</v>
      </c>
      <c r="C101" s="73"/>
      <c r="D101" s="73"/>
      <c r="E101" s="38"/>
      <c r="F101" s="74">
        <v>43196</v>
      </c>
      <c r="G101" s="73">
        <f>F101-C101</f>
        <v>43196</v>
      </c>
      <c r="H101" s="38"/>
      <c r="I101" s="73">
        <f>F101-D101</f>
        <v>43196</v>
      </c>
      <c r="J101" s="38"/>
    </row>
    <row r="102" spans="1:10" s="61" customFormat="1" ht="36.75" hidden="1" customHeight="1" x14ac:dyDescent="0.2">
      <c r="A102" s="41"/>
      <c r="B102" s="75" t="s">
        <v>301</v>
      </c>
      <c r="C102" s="73"/>
      <c r="D102" s="73"/>
      <c r="E102" s="38"/>
      <c r="F102" s="74">
        <v>31510</v>
      </c>
      <c r="G102" s="73">
        <f>F102-C102</f>
        <v>31510</v>
      </c>
      <c r="H102" s="38"/>
      <c r="I102" s="73">
        <f>F102-D102</f>
        <v>31510</v>
      </c>
      <c r="J102" s="38"/>
    </row>
    <row r="103" spans="1:10" s="61" customFormat="1" ht="54.75" customHeight="1" x14ac:dyDescent="0.2">
      <c r="A103" s="41"/>
      <c r="B103" s="72" t="s">
        <v>302</v>
      </c>
      <c r="C103" s="73">
        <v>36.5</v>
      </c>
      <c r="D103" s="73">
        <v>36.511339999999997</v>
      </c>
      <c r="E103" s="38">
        <v>100</v>
      </c>
      <c r="F103" s="74"/>
      <c r="G103" s="73">
        <f>F103-C103</f>
        <v>-36.5</v>
      </c>
      <c r="H103" s="38"/>
      <c r="I103" s="73">
        <f>F103-D103</f>
        <v>-36.511339999999997</v>
      </c>
      <c r="J103" s="38"/>
    </row>
    <row r="104" spans="1:10" s="61" customFormat="1" ht="54.75" customHeight="1" x14ac:dyDescent="0.2">
      <c r="A104" s="41"/>
      <c r="B104" s="72" t="s">
        <v>303</v>
      </c>
      <c r="C104" s="73">
        <v>3956</v>
      </c>
      <c r="D104" s="73">
        <f t="shared" si="10"/>
        <v>3956</v>
      </c>
      <c r="E104" s="38">
        <f t="shared" si="5"/>
        <v>100</v>
      </c>
      <c r="F104" s="74"/>
      <c r="G104" s="73">
        <f t="shared" si="6"/>
        <v>-3956</v>
      </c>
      <c r="H104" s="38"/>
      <c r="I104" s="73">
        <f t="shared" si="7"/>
        <v>-3956</v>
      </c>
      <c r="J104" s="38"/>
    </row>
    <row r="105" spans="1:10" s="33" customFormat="1" ht="22.5" customHeight="1" x14ac:dyDescent="0.2">
      <c r="A105" s="28" t="s">
        <v>304</v>
      </c>
      <c r="B105" s="34" t="s">
        <v>305</v>
      </c>
      <c r="C105" s="30">
        <f>C106+C109+C118+C119+C120+C121</f>
        <v>1854969</v>
      </c>
      <c r="D105" s="30">
        <f>D106+D109+D118+D119+D120+D121</f>
        <v>1802247.2000000002</v>
      </c>
      <c r="E105" s="31">
        <f t="shared" si="5"/>
        <v>97.157806949873574</v>
      </c>
      <c r="F105" s="32">
        <f>F106+F109+F118+F119+F120+F121</f>
        <v>1853843</v>
      </c>
      <c r="G105" s="30">
        <f t="shared" si="6"/>
        <v>-1126</v>
      </c>
      <c r="H105" s="31">
        <f t="shared" si="8"/>
        <v>99.939298176950658</v>
      </c>
      <c r="I105" s="30">
        <f t="shared" si="7"/>
        <v>51595.799999999814</v>
      </c>
      <c r="J105" s="31">
        <f t="shared" si="9"/>
        <v>102.86285921265406</v>
      </c>
    </row>
    <row r="106" spans="1:10" ht="30.75" customHeight="1" x14ac:dyDescent="0.2">
      <c r="A106" s="35" t="s">
        <v>306</v>
      </c>
      <c r="B106" s="68" t="s">
        <v>307</v>
      </c>
      <c r="C106" s="48">
        <f>C107+C108</f>
        <v>63366</v>
      </c>
      <c r="D106" s="48">
        <f>D107+D108</f>
        <v>53199</v>
      </c>
      <c r="E106" s="38">
        <f t="shared" si="5"/>
        <v>83.95511788656377</v>
      </c>
      <c r="F106" s="49">
        <f>F107+F108</f>
        <v>51518</v>
      </c>
      <c r="G106" s="48">
        <f t="shared" si="6"/>
        <v>-11848</v>
      </c>
      <c r="H106" s="38">
        <f t="shared" si="8"/>
        <v>81.30227566833949</v>
      </c>
      <c r="I106" s="48">
        <f t="shared" si="7"/>
        <v>-1681</v>
      </c>
      <c r="J106" s="38">
        <f t="shared" si="9"/>
        <v>96.840166168536996</v>
      </c>
    </row>
    <row r="107" spans="1:10" s="45" customFormat="1" ht="18.75" customHeight="1" x14ac:dyDescent="0.2">
      <c r="A107" s="41"/>
      <c r="B107" s="72" t="s">
        <v>308</v>
      </c>
      <c r="C107" s="43">
        <v>58273</v>
      </c>
      <c r="D107" s="43">
        <v>48273</v>
      </c>
      <c r="E107" s="38">
        <f t="shared" si="5"/>
        <v>82.839393887392106</v>
      </c>
      <c r="F107" s="44">
        <v>46889</v>
      </c>
      <c r="G107" s="43">
        <f t="shared" si="6"/>
        <v>-11384</v>
      </c>
      <c r="H107" s="38">
        <f t="shared" si="8"/>
        <v>80.464366001407171</v>
      </c>
      <c r="I107" s="43">
        <f t="shared" si="7"/>
        <v>-1384</v>
      </c>
      <c r="J107" s="38">
        <f t="shared" si="9"/>
        <v>97.13297288339237</v>
      </c>
    </row>
    <row r="108" spans="1:10" s="45" customFormat="1" ht="18.75" customHeight="1" x14ac:dyDescent="0.2">
      <c r="A108" s="41"/>
      <c r="B108" s="72" t="s">
        <v>309</v>
      </c>
      <c r="C108" s="43">
        <v>5093</v>
      </c>
      <c r="D108" s="43">
        <v>4926</v>
      </c>
      <c r="E108" s="38">
        <f t="shared" si="5"/>
        <v>96.720989593559793</v>
      </c>
      <c r="F108" s="44">
        <v>4629</v>
      </c>
      <c r="G108" s="43">
        <f t="shared" si="6"/>
        <v>-464</v>
      </c>
      <c r="H108" s="38">
        <f t="shared" si="8"/>
        <v>90.88945611623798</v>
      </c>
      <c r="I108" s="43">
        <f t="shared" si="7"/>
        <v>-297</v>
      </c>
      <c r="J108" s="38">
        <f t="shared" si="9"/>
        <v>93.970767356881851</v>
      </c>
    </row>
    <row r="109" spans="1:10" ht="27.75" customHeight="1" x14ac:dyDescent="0.2">
      <c r="A109" s="35" t="s">
        <v>310</v>
      </c>
      <c r="B109" s="68" t="s">
        <v>311</v>
      </c>
      <c r="C109" s="48">
        <f>SUM(C110:C117)</f>
        <v>82650</v>
      </c>
      <c r="D109" s="48">
        <f>SUM(D110:D117)</f>
        <v>82352.5</v>
      </c>
      <c r="E109" s="38">
        <f t="shared" si="5"/>
        <v>99.640048396854212</v>
      </c>
      <c r="F109" s="49">
        <f>SUM(F110:F117)</f>
        <v>83060</v>
      </c>
      <c r="G109" s="48">
        <f t="shared" si="6"/>
        <v>410</v>
      </c>
      <c r="H109" s="38">
        <f t="shared" si="8"/>
        <v>100.4960677555959</v>
      </c>
      <c r="I109" s="48">
        <f t="shared" si="7"/>
        <v>707.5</v>
      </c>
      <c r="J109" s="38">
        <f t="shared" si="9"/>
        <v>100.85911174524149</v>
      </c>
    </row>
    <row r="110" spans="1:10" s="45" customFormat="1" ht="21" customHeight="1" x14ac:dyDescent="0.2">
      <c r="A110" s="41"/>
      <c r="B110" s="72" t="s">
        <v>312</v>
      </c>
      <c r="C110" s="43">
        <v>2062</v>
      </c>
      <c r="D110" s="43">
        <f>C110</f>
        <v>2062</v>
      </c>
      <c r="E110" s="38">
        <f t="shared" si="5"/>
        <v>100</v>
      </c>
      <c r="F110" s="44">
        <v>1510</v>
      </c>
      <c r="G110" s="43">
        <f t="shared" si="6"/>
        <v>-552</v>
      </c>
      <c r="H110" s="38">
        <f t="shared" si="8"/>
        <v>73.229873908826377</v>
      </c>
      <c r="I110" s="43">
        <f t="shared" si="7"/>
        <v>-552</v>
      </c>
      <c r="J110" s="38">
        <f t="shared" si="9"/>
        <v>73.229873908826377</v>
      </c>
    </row>
    <row r="111" spans="1:10" s="45" customFormat="1" ht="56.25" customHeight="1" x14ac:dyDescent="0.2">
      <c r="A111" s="41"/>
      <c r="B111" s="72" t="s">
        <v>313</v>
      </c>
      <c r="C111" s="43">
        <v>55007</v>
      </c>
      <c r="D111" s="43">
        <f t="shared" ref="D111:D117" si="11">C111</f>
        <v>55007</v>
      </c>
      <c r="E111" s="38">
        <f t="shared" si="5"/>
        <v>100</v>
      </c>
      <c r="F111" s="44">
        <v>59202</v>
      </c>
      <c r="G111" s="43">
        <f t="shared" si="6"/>
        <v>4195</v>
      </c>
      <c r="H111" s="38">
        <f t="shared" si="8"/>
        <v>107.62630210700456</v>
      </c>
      <c r="I111" s="43">
        <f t="shared" si="7"/>
        <v>4195</v>
      </c>
      <c r="J111" s="38">
        <f t="shared" si="9"/>
        <v>107.62630210700456</v>
      </c>
    </row>
    <row r="112" spans="1:10" s="45" customFormat="1" ht="29.25" customHeight="1" x14ac:dyDescent="0.2">
      <c r="A112" s="41"/>
      <c r="B112" s="72" t="s">
        <v>314</v>
      </c>
      <c r="C112" s="43">
        <v>4761</v>
      </c>
      <c r="D112" s="43">
        <f t="shared" si="11"/>
        <v>4761</v>
      </c>
      <c r="E112" s="38">
        <f t="shared" si="5"/>
        <v>100</v>
      </c>
      <c r="F112" s="44">
        <v>4540</v>
      </c>
      <c r="G112" s="43">
        <f t="shared" si="6"/>
        <v>-221</v>
      </c>
      <c r="H112" s="38">
        <f t="shared" si="8"/>
        <v>95.35811804242806</v>
      </c>
      <c r="I112" s="43">
        <f t="shared" si="7"/>
        <v>-221</v>
      </c>
      <c r="J112" s="38">
        <f t="shared" si="9"/>
        <v>95.35811804242806</v>
      </c>
    </row>
    <row r="113" spans="1:10" s="45" customFormat="1" ht="29.25" customHeight="1" x14ac:dyDescent="0.2">
      <c r="A113" s="41"/>
      <c r="B113" s="72" t="s">
        <v>315</v>
      </c>
      <c r="C113" s="43">
        <v>4635</v>
      </c>
      <c r="D113" s="43">
        <f t="shared" si="11"/>
        <v>4635</v>
      </c>
      <c r="E113" s="38">
        <f t="shared" si="5"/>
        <v>100</v>
      </c>
      <c r="F113" s="44">
        <v>4749</v>
      </c>
      <c r="G113" s="43">
        <f t="shared" si="6"/>
        <v>114</v>
      </c>
      <c r="H113" s="38">
        <f t="shared" si="8"/>
        <v>102.45954692556634</v>
      </c>
      <c r="I113" s="43">
        <f t="shared" si="7"/>
        <v>114</v>
      </c>
      <c r="J113" s="38">
        <f t="shared" si="9"/>
        <v>102.45954692556634</v>
      </c>
    </row>
    <row r="114" spans="1:10" s="45" customFormat="1" ht="29.25" customHeight="1" x14ac:dyDescent="0.2">
      <c r="A114" s="41"/>
      <c r="B114" s="72" t="s">
        <v>316</v>
      </c>
      <c r="C114" s="43">
        <v>790</v>
      </c>
      <c r="D114" s="43">
        <v>492.5</v>
      </c>
      <c r="E114" s="38">
        <f t="shared" si="5"/>
        <v>62.341772151898731</v>
      </c>
      <c r="F114" s="44">
        <v>576</v>
      </c>
      <c r="G114" s="43">
        <f t="shared" si="6"/>
        <v>-214</v>
      </c>
      <c r="H114" s="38">
        <f t="shared" si="8"/>
        <v>72.911392405063296</v>
      </c>
      <c r="I114" s="43">
        <f t="shared" si="7"/>
        <v>83.5</v>
      </c>
      <c r="J114" s="38">
        <f t="shared" si="9"/>
        <v>116.95431472081219</v>
      </c>
    </row>
    <row r="115" spans="1:10" s="45" customFormat="1" ht="29.25" customHeight="1" x14ac:dyDescent="0.2">
      <c r="A115" s="41"/>
      <c r="B115" s="72" t="s">
        <v>317</v>
      </c>
      <c r="C115" s="43">
        <v>540</v>
      </c>
      <c r="D115" s="43">
        <f t="shared" si="11"/>
        <v>540</v>
      </c>
      <c r="E115" s="38">
        <f t="shared" si="5"/>
        <v>100</v>
      </c>
      <c r="F115" s="44">
        <v>540</v>
      </c>
      <c r="G115" s="43">
        <f t="shared" si="6"/>
        <v>0</v>
      </c>
      <c r="H115" s="38">
        <f t="shared" si="8"/>
        <v>100</v>
      </c>
      <c r="I115" s="43">
        <f t="shared" si="7"/>
        <v>0</v>
      </c>
      <c r="J115" s="38">
        <f t="shared" si="9"/>
        <v>100</v>
      </c>
    </row>
    <row r="116" spans="1:10" s="45" customFormat="1" ht="42" customHeight="1" x14ac:dyDescent="0.2">
      <c r="A116" s="41"/>
      <c r="B116" s="72" t="s">
        <v>318</v>
      </c>
      <c r="C116" s="43">
        <v>6117</v>
      </c>
      <c r="D116" s="43">
        <f t="shared" si="11"/>
        <v>6117</v>
      </c>
      <c r="E116" s="38">
        <f t="shared" si="5"/>
        <v>100</v>
      </c>
      <c r="F116" s="44">
        <v>2622</v>
      </c>
      <c r="G116" s="43">
        <f t="shared" si="6"/>
        <v>-3495</v>
      </c>
      <c r="H116" s="38">
        <f t="shared" si="8"/>
        <v>42.864149092692493</v>
      </c>
      <c r="I116" s="43">
        <f t="shared" si="7"/>
        <v>-3495</v>
      </c>
      <c r="J116" s="38">
        <f t="shared" si="9"/>
        <v>42.864149092692493</v>
      </c>
    </row>
    <row r="117" spans="1:10" s="45" customFormat="1" ht="30.75" customHeight="1" x14ac:dyDescent="0.2">
      <c r="A117" s="41"/>
      <c r="B117" s="72" t="s">
        <v>319</v>
      </c>
      <c r="C117" s="43">
        <v>8738</v>
      </c>
      <c r="D117" s="43">
        <f t="shared" si="11"/>
        <v>8738</v>
      </c>
      <c r="E117" s="38">
        <f t="shared" si="5"/>
        <v>100</v>
      </c>
      <c r="F117" s="44">
        <v>9321</v>
      </c>
      <c r="G117" s="43">
        <f t="shared" si="6"/>
        <v>583</v>
      </c>
      <c r="H117" s="38">
        <f t="shared" si="8"/>
        <v>106.67200732433051</v>
      </c>
      <c r="I117" s="43">
        <f t="shared" si="7"/>
        <v>583</v>
      </c>
      <c r="J117" s="38">
        <f t="shared" si="9"/>
        <v>106.67200732433051</v>
      </c>
    </row>
    <row r="118" spans="1:10" ht="41.25" customHeight="1" x14ac:dyDescent="0.2">
      <c r="A118" s="35" t="s">
        <v>320</v>
      </c>
      <c r="B118" s="68" t="s">
        <v>321</v>
      </c>
      <c r="C118" s="48">
        <v>51365</v>
      </c>
      <c r="D118" s="48">
        <v>41666.699999999997</v>
      </c>
      <c r="E118" s="38">
        <f t="shared" si="5"/>
        <v>81.118855251630478</v>
      </c>
      <c r="F118" s="49">
        <v>49879</v>
      </c>
      <c r="G118" s="48">
        <f t="shared" si="6"/>
        <v>-1486</v>
      </c>
      <c r="H118" s="38">
        <f t="shared" si="8"/>
        <v>97.106979460722286</v>
      </c>
      <c r="I118" s="48">
        <f t="shared" si="7"/>
        <v>8212.3000000000029</v>
      </c>
      <c r="J118" s="38">
        <f t="shared" si="9"/>
        <v>119.70950423239661</v>
      </c>
    </row>
    <row r="119" spans="1:10" ht="33" customHeight="1" x14ac:dyDescent="0.2">
      <c r="A119" s="35" t="s">
        <v>322</v>
      </c>
      <c r="B119" s="68" t="s">
        <v>323</v>
      </c>
      <c r="C119" s="48">
        <v>37304</v>
      </c>
      <c r="D119" s="48">
        <v>33309.599999999999</v>
      </c>
      <c r="E119" s="38">
        <f t="shared" si="5"/>
        <v>89.292301093716489</v>
      </c>
      <c r="F119" s="49">
        <v>30760</v>
      </c>
      <c r="G119" s="48">
        <f t="shared" si="6"/>
        <v>-6544</v>
      </c>
      <c r="H119" s="38">
        <f t="shared" si="8"/>
        <v>82.457645292729993</v>
      </c>
      <c r="I119" s="48">
        <f t="shared" si="7"/>
        <v>-2549.5999999999985</v>
      </c>
      <c r="J119" s="38">
        <f t="shared" si="9"/>
        <v>92.345750174123978</v>
      </c>
    </row>
    <row r="120" spans="1:10" ht="33" customHeight="1" x14ac:dyDescent="0.2">
      <c r="A120" s="35" t="s">
        <v>324</v>
      </c>
      <c r="B120" s="68" t="s">
        <v>325</v>
      </c>
      <c r="C120" s="48">
        <v>975</v>
      </c>
      <c r="D120" s="48">
        <f>C120</f>
        <v>975</v>
      </c>
      <c r="E120" s="38">
        <f t="shared" si="5"/>
        <v>100</v>
      </c>
      <c r="F120" s="49">
        <v>0</v>
      </c>
      <c r="G120" s="48">
        <f t="shared" si="6"/>
        <v>-975</v>
      </c>
      <c r="H120" s="38"/>
      <c r="I120" s="48">
        <f t="shared" si="7"/>
        <v>-975</v>
      </c>
      <c r="J120" s="38"/>
    </row>
    <row r="121" spans="1:10" ht="23.25" customHeight="1" x14ac:dyDescent="0.2">
      <c r="A121" s="35" t="s">
        <v>326</v>
      </c>
      <c r="B121" s="68" t="s">
        <v>327</v>
      </c>
      <c r="C121" s="48">
        <f>SUM(C122:C125)</f>
        <v>1619309</v>
      </c>
      <c r="D121" s="48">
        <f>SUM(D122:D125)</f>
        <v>1590744.4000000001</v>
      </c>
      <c r="E121" s="38">
        <f t="shared" si="5"/>
        <v>98.236000664480969</v>
      </c>
      <c r="F121" s="49">
        <f>SUM(F122:F125)</f>
        <v>1638626</v>
      </c>
      <c r="G121" s="48">
        <f t="shared" si="6"/>
        <v>19317</v>
      </c>
      <c r="H121" s="38">
        <f t="shared" si="8"/>
        <v>101.19291623772857</v>
      </c>
      <c r="I121" s="48">
        <f t="shared" si="7"/>
        <v>47881.59999999986</v>
      </c>
      <c r="J121" s="38">
        <f t="shared" si="9"/>
        <v>103.01001216788819</v>
      </c>
    </row>
    <row r="122" spans="1:10" s="45" customFormat="1" ht="82.5" customHeight="1" x14ac:dyDescent="0.2">
      <c r="A122" s="41"/>
      <c r="B122" s="72" t="s">
        <v>328</v>
      </c>
      <c r="C122" s="43">
        <v>909004</v>
      </c>
      <c r="D122" s="43">
        <f>C122</f>
        <v>909004</v>
      </c>
      <c r="E122" s="38">
        <f t="shared" si="5"/>
        <v>100</v>
      </c>
      <c r="F122" s="44">
        <v>973193</v>
      </c>
      <c r="G122" s="43">
        <f t="shared" si="6"/>
        <v>64189</v>
      </c>
      <c r="H122" s="38">
        <f t="shared" si="8"/>
        <v>107.06146507606127</v>
      </c>
      <c r="I122" s="43">
        <f t="shared" si="7"/>
        <v>64189</v>
      </c>
      <c r="J122" s="38">
        <f t="shared" si="9"/>
        <v>107.06146507606127</v>
      </c>
    </row>
    <row r="123" spans="1:10" s="45" customFormat="1" ht="55.5" customHeight="1" x14ac:dyDescent="0.2">
      <c r="A123" s="41"/>
      <c r="B123" s="72" t="s">
        <v>329</v>
      </c>
      <c r="C123" s="43">
        <v>662295</v>
      </c>
      <c r="D123" s="43">
        <f>C123</f>
        <v>662295</v>
      </c>
      <c r="E123" s="38">
        <f t="shared" si="5"/>
        <v>100</v>
      </c>
      <c r="F123" s="44">
        <v>639551</v>
      </c>
      <c r="G123" s="43">
        <f t="shared" si="6"/>
        <v>-22744</v>
      </c>
      <c r="H123" s="38">
        <f t="shared" si="8"/>
        <v>96.565880763104047</v>
      </c>
      <c r="I123" s="43">
        <f t="shared" si="7"/>
        <v>-22744</v>
      </c>
      <c r="J123" s="38">
        <f t="shared" si="9"/>
        <v>96.565880763104047</v>
      </c>
    </row>
    <row r="124" spans="1:10" s="45" customFormat="1" ht="30" customHeight="1" x14ac:dyDescent="0.2">
      <c r="A124" s="41"/>
      <c r="B124" s="72" t="s">
        <v>330</v>
      </c>
      <c r="C124" s="43">
        <v>43650</v>
      </c>
      <c r="D124" s="43">
        <v>17671.3</v>
      </c>
      <c r="E124" s="38">
        <f t="shared" si="5"/>
        <v>40.484077892325317</v>
      </c>
      <c r="F124" s="44">
        <v>21696</v>
      </c>
      <c r="G124" s="43">
        <f t="shared" si="6"/>
        <v>-21954</v>
      </c>
      <c r="H124" s="38">
        <f t="shared" si="8"/>
        <v>49.704467353951891</v>
      </c>
      <c r="I124" s="43">
        <f t="shared" si="7"/>
        <v>4024.7000000000007</v>
      </c>
      <c r="J124" s="38">
        <f t="shared" si="9"/>
        <v>122.7753475975169</v>
      </c>
    </row>
    <row r="125" spans="1:10" s="45" customFormat="1" ht="70.5" customHeight="1" x14ac:dyDescent="0.2">
      <c r="A125" s="41"/>
      <c r="B125" s="72" t="s">
        <v>331</v>
      </c>
      <c r="C125" s="43">
        <v>4360</v>
      </c>
      <c r="D125" s="43">
        <v>1774.1</v>
      </c>
      <c r="E125" s="38">
        <f t="shared" si="5"/>
        <v>40.690366972477058</v>
      </c>
      <c r="F125" s="44">
        <v>4186</v>
      </c>
      <c r="G125" s="43">
        <f t="shared" si="6"/>
        <v>-174</v>
      </c>
      <c r="H125" s="38">
        <f t="shared" si="8"/>
        <v>96.0091743119266</v>
      </c>
      <c r="I125" s="43">
        <f t="shared" si="7"/>
        <v>2411.9</v>
      </c>
      <c r="J125" s="38">
        <f t="shared" si="9"/>
        <v>235.95062285102307</v>
      </c>
    </row>
    <row r="126" spans="1:10" s="33" customFormat="1" ht="21.75" customHeight="1" x14ac:dyDescent="0.2">
      <c r="A126" s="28" t="s">
        <v>332</v>
      </c>
      <c r="B126" s="52" t="s">
        <v>333</v>
      </c>
      <c r="C126" s="30">
        <f>C127+C128</f>
        <v>13061</v>
      </c>
      <c r="D126" s="30">
        <f>D127+D128</f>
        <v>12761</v>
      </c>
      <c r="E126" s="38">
        <f t="shared" si="5"/>
        <v>97.703085521782413</v>
      </c>
      <c r="F126" s="32">
        <f>F127+F128</f>
        <v>0</v>
      </c>
      <c r="G126" s="30">
        <f t="shared" si="6"/>
        <v>-13061</v>
      </c>
      <c r="H126" s="38">
        <f t="shared" si="8"/>
        <v>0</v>
      </c>
      <c r="I126" s="30">
        <f t="shared" si="7"/>
        <v>-12761</v>
      </c>
      <c r="J126" s="38">
        <f t="shared" si="9"/>
        <v>0</v>
      </c>
    </row>
    <row r="127" spans="1:10" s="40" customFormat="1" ht="33" customHeight="1" x14ac:dyDescent="0.2">
      <c r="A127" s="53" t="s">
        <v>334</v>
      </c>
      <c r="B127" s="36" t="s">
        <v>335</v>
      </c>
      <c r="C127" s="48">
        <v>3520</v>
      </c>
      <c r="D127" s="48">
        <v>3220</v>
      </c>
      <c r="E127" s="38">
        <f t="shared" si="5"/>
        <v>91.477272727272734</v>
      </c>
      <c r="F127" s="49"/>
      <c r="G127" s="48">
        <f t="shared" si="6"/>
        <v>-3520</v>
      </c>
      <c r="H127" s="38">
        <f t="shared" si="8"/>
        <v>0</v>
      </c>
      <c r="I127" s="48">
        <f t="shared" si="7"/>
        <v>-3220</v>
      </c>
      <c r="J127" s="38">
        <f t="shared" si="9"/>
        <v>0</v>
      </c>
    </row>
    <row r="128" spans="1:10" s="40" customFormat="1" ht="23.25" customHeight="1" x14ac:dyDescent="0.2">
      <c r="A128" s="53" t="s">
        <v>336</v>
      </c>
      <c r="B128" s="36" t="s">
        <v>337</v>
      </c>
      <c r="C128" s="48">
        <v>9541</v>
      </c>
      <c r="D128" s="48">
        <f>SUM(D129:D130)</f>
        <v>9541</v>
      </c>
      <c r="E128" s="38">
        <v>100</v>
      </c>
      <c r="F128" s="49"/>
      <c r="G128" s="48">
        <f t="shared" si="6"/>
        <v>-9541</v>
      </c>
      <c r="H128" s="38">
        <f t="shared" si="8"/>
        <v>0</v>
      </c>
      <c r="I128" s="48">
        <f t="shared" si="7"/>
        <v>-9541</v>
      </c>
      <c r="J128" s="38">
        <f t="shared" si="9"/>
        <v>0</v>
      </c>
    </row>
    <row r="129" spans="1:10" s="45" customFormat="1" ht="22.5" hidden="1" customHeight="1" x14ac:dyDescent="0.2">
      <c r="A129" s="41"/>
      <c r="B129" s="72" t="s">
        <v>338</v>
      </c>
      <c r="C129" s="43"/>
      <c r="D129" s="43">
        <v>9541</v>
      </c>
      <c r="E129" s="60" t="e">
        <f t="shared" si="5"/>
        <v>#DIV/0!</v>
      </c>
      <c r="F129" s="44"/>
      <c r="G129" s="43">
        <f t="shared" si="6"/>
        <v>0</v>
      </c>
      <c r="H129" s="60" t="e">
        <f t="shared" si="8"/>
        <v>#DIV/0!</v>
      </c>
      <c r="I129" s="43">
        <f t="shared" si="7"/>
        <v>-9541</v>
      </c>
      <c r="J129" s="60">
        <f t="shared" si="9"/>
        <v>0</v>
      </c>
    </row>
    <row r="130" spans="1:10" s="45" customFormat="1" ht="28.5" hidden="1" customHeight="1" x14ac:dyDescent="0.2">
      <c r="A130" s="41"/>
      <c r="B130" s="72" t="s">
        <v>339</v>
      </c>
      <c r="C130" s="43"/>
      <c r="D130" s="43">
        <v>0</v>
      </c>
      <c r="E130" s="60" t="e">
        <f t="shared" si="5"/>
        <v>#DIV/0!</v>
      </c>
      <c r="F130" s="44"/>
      <c r="G130" s="43">
        <f t="shared" si="6"/>
        <v>0</v>
      </c>
      <c r="H130" s="60" t="e">
        <f t="shared" si="8"/>
        <v>#DIV/0!</v>
      </c>
      <c r="I130" s="43">
        <f t="shared" si="7"/>
        <v>0</v>
      </c>
      <c r="J130" s="60" t="e">
        <f t="shared" si="9"/>
        <v>#DIV/0!</v>
      </c>
    </row>
    <row r="131" spans="1:10" s="81" customFormat="1" ht="20.25" hidden="1" customHeight="1" x14ac:dyDescent="0.2">
      <c r="A131" s="77" t="s">
        <v>340</v>
      </c>
      <c r="B131" s="78" t="s">
        <v>341</v>
      </c>
      <c r="C131" s="79">
        <f>SUM(C132:C133)</f>
        <v>0</v>
      </c>
      <c r="D131" s="79">
        <f>SUM(D132:D133)</f>
        <v>0</v>
      </c>
      <c r="E131" s="38" t="e">
        <f t="shared" si="5"/>
        <v>#DIV/0!</v>
      </c>
      <c r="F131" s="80">
        <f>SUM(F132:F133)</f>
        <v>0</v>
      </c>
      <c r="G131" s="79">
        <f t="shared" si="6"/>
        <v>0</v>
      </c>
      <c r="H131" s="38" t="e">
        <f t="shared" si="8"/>
        <v>#DIV/0!</v>
      </c>
      <c r="I131" s="79">
        <f t="shared" si="7"/>
        <v>0</v>
      </c>
      <c r="J131" s="38" t="e">
        <f t="shared" si="9"/>
        <v>#DIV/0!</v>
      </c>
    </row>
    <row r="132" spans="1:10" s="84" customFormat="1" ht="19.5" hidden="1" customHeight="1" x14ac:dyDescent="0.2">
      <c r="A132" s="53" t="s">
        <v>342</v>
      </c>
      <c r="B132" s="36" t="s">
        <v>343</v>
      </c>
      <c r="C132" s="82"/>
      <c r="D132" s="82"/>
      <c r="E132" s="38" t="e">
        <f>D132/C132*100</f>
        <v>#DIV/0!</v>
      </c>
      <c r="F132" s="83"/>
      <c r="G132" s="82">
        <f t="shared" si="6"/>
        <v>0</v>
      </c>
      <c r="H132" s="38" t="e">
        <f t="shared" si="8"/>
        <v>#DIV/0!</v>
      </c>
      <c r="I132" s="82">
        <f t="shared" si="7"/>
        <v>0</v>
      </c>
      <c r="J132" s="38" t="e">
        <f t="shared" si="9"/>
        <v>#DIV/0!</v>
      </c>
    </row>
    <row r="133" spans="1:10" s="84" customFormat="1" ht="24.75" hidden="1" customHeight="1" x14ac:dyDescent="0.2">
      <c r="A133" s="53" t="s">
        <v>342</v>
      </c>
      <c r="B133" s="36" t="s">
        <v>344</v>
      </c>
      <c r="C133" s="82"/>
      <c r="D133" s="82"/>
      <c r="E133" s="38" t="e">
        <f>D133/C133*100</f>
        <v>#DIV/0!</v>
      </c>
      <c r="F133" s="83"/>
      <c r="G133" s="82">
        <f t="shared" si="6"/>
        <v>0</v>
      </c>
      <c r="H133" s="38" t="e">
        <f t="shared" si="8"/>
        <v>#DIV/0!</v>
      </c>
      <c r="I133" s="82">
        <f t="shared" si="7"/>
        <v>0</v>
      </c>
      <c r="J133" s="38" t="e">
        <f t="shared" si="9"/>
        <v>#DIV/0!</v>
      </c>
    </row>
    <row r="134" spans="1:10" ht="45" customHeight="1" x14ac:dyDescent="0.2">
      <c r="A134" s="51" t="s">
        <v>345</v>
      </c>
      <c r="B134" s="52" t="s">
        <v>346</v>
      </c>
      <c r="C134" s="30">
        <v>63917.5</v>
      </c>
      <c r="D134" s="30">
        <v>63917.537770000003</v>
      </c>
      <c r="E134" s="38">
        <f>D134/C134*100</f>
        <v>100.00005909179804</v>
      </c>
      <c r="F134" s="32"/>
      <c r="G134" s="30">
        <f>F134-C134</f>
        <v>-63917.5</v>
      </c>
      <c r="H134" s="38">
        <f>F134/C134*100</f>
        <v>0</v>
      </c>
      <c r="I134" s="30">
        <f>F134-D134</f>
        <v>-63917.537770000003</v>
      </c>
      <c r="J134" s="38">
        <f>F134/D134*100</f>
        <v>0</v>
      </c>
    </row>
    <row r="135" spans="1:10" ht="32.25" customHeight="1" x14ac:dyDescent="0.2">
      <c r="A135" s="51" t="s">
        <v>347</v>
      </c>
      <c r="B135" s="52" t="s">
        <v>348</v>
      </c>
      <c r="C135" s="30"/>
      <c r="D135" s="30">
        <v>-10713.59836</v>
      </c>
      <c r="E135" s="38"/>
      <c r="F135" s="32"/>
      <c r="G135" s="30">
        <f>F135-C135</f>
        <v>0</v>
      </c>
      <c r="H135" s="38" t="e">
        <f>F135/C135*100</f>
        <v>#DIV/0!</v>
      </c>
      <c r="I135" s="30">
        <f>F135-D135</f>
        <v>10713.59836</v>
      </c>
      <c r="J135" s="38">
        <f>F135/D135*100</f>
        <v>0</v>
      </c>
    </row>
    <row r="136" spans="1:10" s="33" customFormat="1" ht="22.5" customHeight="1" x14ac:dyDescent="0.2">
      <c r="A136" s="65"/>
      <c r="B136" s="85" t="s">
        <v>349</v>
      </c>
      <c r="C136" s="30">
        <f>C4+C64</f>
        <v>6343505.50141</v>
      </c>
      <c r="D136" s="30">
        <f>D4+D64</f>
        <v>6101548.6144099999</v>
      </c>
      <c r="E136" s="31">
        <f>D136/C136*100</f>
        <v>96.185754281347755</v>
      </c>
      <c r="F136" s="32">
        <f>F4+F64</f>
        <v>5118774.0999999996</v>
      </c>
      <c r="G136" s="30">
        <f>F136-C136</f>
        <v>-1224731.4014100004</v>
      </c>
      <c r="H136" s="31">
        <f>F136/C136*100</f>
        <v>80.693145120820446</v>
      </c>
      <c r="I136" s="30">
        <f>F136-D136</f>
        <v>-982774.51441000029</v>
      </c>
      <c r="J136" s="31">
        <f>F136/D136*100</f>
        <v>83.893031482384885</v>
      </c>
    </row>
    <row r="137" spans="1:10" ht="15" customHeight="1" x14ac:dyDescent="0.2">
      <c r="A137" s="86"/>
      <c r="B137" s="86"/>
      <c r="C137" s="87"/>
      <c r="F137" s="87"/>
    </row>
    <row r="138" spans="1:10" ht="12.75" x14ac:dyDescent="0.2">
      <c r="C138" s="90"/>
      <c r="F138" s="90"/>
    </row>
    <row r="139" spans="1:10" ht="12.75" x14ac:dyDescent="0.2">
      <c r="C139" s="90"/>
      <c r="F139" s="90"/>
    </row>
    <row r="140" spans="1:10" ht="12.75" x14ac:dyDescent="0.2">
      <c r="B140" s="91"/>
      <c r="C140" s="92"/>
      <c r="F140" s="92"/>
    </row>
    <row r="141" spans="1:10" ht="12.75" x14ac:dyDescent="0.2"/>
  </sheetData>
  <mergeCells count="3">
    <mergeCell ref="A1:J1"/>
    <mergeCell ref="G3:H3"/>
    <mergeCell ref="I3:J3"/>
  </mergeCells>
  <pageMargins left="0.59055118110236227" right="0.39370078740157483" top="0.39370078740157483" bottom="0.39370078740157483" header="0.19685039370078741" footer="0.23622047244094491"/>
  <pageSetup paperSize="9" scale="70" orientation="portrait" r:id="rId1"/>
  <headerFooter alignWithMargins="0"/>
  <rowBreaks count="2" manualBreakCount="2">
    <brk id="67" max="9" man="1"/>
    <brk id="10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71"/>
  <sheetViews>
    <sheetView showGridLines="0" workbookViewId="0">
      <selection activeCell="A4" sqref="A4"/>
    </sheetView>
  </sheetViews>
  <sheetFormatPr defaultRowHeight="12.75" customHeight="1" outlineLevelRow="1" x14ac:dyDescent="0.2"/>
  <cols>
    <col min="1" max="1" width="52.7109375" customWidth="1"/>
    <col min="2" max="2" width="13.140625" customWidth="1"/>
    <col min="3" max="3" width="12.5703125" customWidth="1"/>
    <col min="4" max="4" width="13" customWidth="1"/>
    <col min="5" max="5" width="11.28515625" customWidth="1"/>
    <col min="6" max="6" width="20.140625" customWidth="1"/>
    <col min="7" max="7" width="9.140625" customWidth="1"/>
    <col min="8" max="8" width="13.140625" customWidth="1"/>
    <col min="9" max="9" width="9.140625" style="13" customWidth="1"/>
    <col min="10" max="10" width="9.1406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1"/>
      <c r="J1" s="1"/>
    </row>
    <row r="2" spans="1:10" x14ac:dyDescent="0.2">
      <c r="A2" s="2" t="s">
        <v>0</v>
      </c>
      <c r="B2" s="2"/>
      <c r="C2" s="2"/>
      <c r="D2" s="2"/>
      <c r="E2" s="2"/>
      <c r="F2" s="2"/>
      <c r="G2" s="2"/>
      <c r="H2" s="2"/>
      <c r="I2" s="12"/>
      <c r="J2" s="1"/>
    </row>
    <row r="3" spans="1:10" ht="67.5" x14ac:dyDescent="0.2">
      <c r="A3" s="99" t="s">
        <v>357</v>
      </c>
      <c r="B3" s="99" t="s">
        <v>1</v>
      </c>
      <c r="C3" s="100" t="s">
        <v>351</v>
      </c>
      <c r="D3" s="99" t="s">
        <v>135</v>
      </c>
      <c r="E3" s="99" t="s">
        <v>356</v>
      </c>
    </row>
    <row r="4" spans="1:10" ht="33.75" x14ac:dyDescent="0.2">
      <c r="A4" s="3" t="s">
        <v>2</v>
      </c>
      <c r="B4" s="4" t="s">
        <v>3</v>
      </c>
      <c r="C4" s="21">
        <v>313085.40000000002</v>
      </c>
      <c r="D4" s="5">
        <v>253052.7</v>
      </c>
      <c r="E4" s="5">
        <f t="shared" ref="E4:E35" si="0">D4*100/C4</f>
        <v>80.825455291112263</v>
      </c>
      <c r="G4" s="10"/>
    </row>
    <row r="5" spans="1:10" s="9" customFormat="1" outlineLevel="1" x14ac:dyDescent="0.2">
      <c r="A5" s="15" t="s">
        <v>4</v>
      </c>
      <c r="B5" s="16" t="s">
        <v>5</v>
      </c>
      <c r="C5" s="17">
        <v>33100</v>
      </c>
      <c r="D5" s="17">
        <v>32914.199999999997</v>
      </c>
      <c r="E5" s="17">
        <f t="shared" si="0"/>
        <v>99.43867069486403</v>
      </c>
      <c r="I5" s="18"/>
    </row>
    <row r="6" spans="1:10" s="9" customFormat="1" outlineLevel="1" x14ac:dyDescent="0.2">
      <c r="A6" s="15" t="s">
        <v>6</v>
      </c>
      <c r="B6" s="16" t="s">
        <v>7</v>
      </c>
      <c r="C6" s="17">
        <v>5632.4</v>
      </c>
      <c r="D6" s="17">
        <v>3444.3</v>
      </c>
      <c r="E6" s="17">
        <f t="shared" si="0"/>
        <v>61.151551736382366</v>
      </c>
      <c r="G6" s="20"/>
      <c r="I6" s="18"/>
    </row>
    <row r="7" spans="1:10" s="9" customFormat="1" ht="22.5" outlineLevel="1" x14ac:dyDescent="0.2">
      <c r="A7" s="15" t="s">
        <v>8</v>
      </c>
      <c r="B7" s="16" t="s">
        <v>9</v>
      </c>
      <c r="C7" s="17">
        <v>242721</v>
      </c>
      <c r="D7" s="17">
        <v>192438.1</v>
      </c>
      <c r="E7" s="17">
        <f t="shared" si="0"/>
        <v>79.283663135863804</v>
      </c>
      <c r="G7" s="20"/>
      <c r="I7" s="18"/>
    </row>
    <row r="8" spans="1:10" s="9" customFormat="1" ht="22.5" outlineLevel="1" x14ac:dyDescent="0.2">
      <c r="A8" s="15" t="s">
        <v>10</v>
      </c>
      <c r="B8" s="16" t="s">
        <v>11</v>
      </c>
      <c r="C8" s="17">
        <v>24382</v>
      </c>
      <c r="D8" s="17">
        <v>20119.599999999999</v>
      </c>
      <c r="E8" s="17">
        <f t="shared" si="0"/>
        <v>82.518251168895077</v>
      </c>
      <c r="G8" s="20"/>
      <c r="I8" s="18"/>
    </row>
    <row r="9" spans="1:10" s="9" customFormat="1" outlineLevel="1" x14ac:dyDescent="0.2">
      <c r="A9" s="15" t="s">
        <v>12</v>
      </c>
      <c r="B9" s="16" t="s">
        <v>13</v>
      </c>
      <c r="C9" s="17">
        <v>1100</v>
      </c>
      <c r="D9" s="17">
        <v>0</v>
      </c>
      <c r="E9" s="17">
        <f t="shared" si="0"/>
        <v>0</v>
      </c>
      <c r="G9" s="20"/>
      <c r="I9" s="18"/>
    </row>
    <row r="10" spans="1:10" s="9" customFormat="1" outlineLevel="1" x14ac:dyDescent="0.2">
      <c r="A10" s="15" t="s">
        <v>14</v>
      </c>
      <c r="B10" s="16" t="s">
        <v>15</v>
      </c>
      <c r="C10" s="17">
        <v>6150</v>
      </c>
      <c r="D10" s="17">
        <v>4136.5</v>
      </c>
      <c r="E10" s="17">
        <f t="shared" si="0"/>
        <v>67.260162601626021</v>
      </c>
      <c r="G10" s="20"/>
      <c r="I10" s="18"/>
    </row>
    <row r="11" spans="1:10" ht="22.5" x14ac:dyDescent="0.2">
      <c r="A11" s="3" t="s">
        <v>16</v>
      </c>
      <c r="B11" s="4" t="s">
        <v>17</v>
      </c>
      <c r="C11" s="5">
        <v>582914.19999999995</v>
      </c>
      <c r="D11" s="5">
        <v>582590.19999999995</v>
      </c>
      <c r="E11" s="5">
        <f t="shared" si="0"/>
        <v>99.944417205825488</v>
      </c>
      <c r="F11" s="10"/>
    </row>
    <row r="12" spans="1:10" s="9" customFormat="1" outlineLevel="1" x14ac:dyDescent="0.2">
      <c r="A12" s="15" t="s">
        <v>18</v>
      </c>
      <c r="B12" s="16" t="s">
        <v>19</v>
      </c>
      <c r="C12" s="17">
        <v>27586.3</v>
      </c>
      <c r="D12" s="17">
        <v>27586.3</v>
      </c>
      <c r="E12" s="17">
        <f t="shared" si="0"/>
        <v>100</v>
      </c>
      <c r="F12" s="10"/>
      <c r="I12" s="18"/>
    </row>
    <row r="13" spans="1:10" s="9" customFormat="1" ht="22.5" outlineLevel="1" x14ac:dyDescent="0.2">
      <c r="A13" s="15" t="s">
        <v>20</v>
      </c>
      <c r="B13" s="16" t="s">
        <v>21</v>
      </c>
      <c r="C13" s="17">
        <v>97302.2</v>
      </c>
      <c r="D13" s="17">
        <v>97302.2</v>
      </c>
      <c r="E13" s="17">
        <f t="shared" si="0"/>
        <v>100</v>
      </c>
      <c r="F13" s="10"/>
      <c r="I13" s="18"/>
    </row>
    <row r="14" spans="1:10" s="9" customFormat="1" outlineLevel="1" x14ac:dyDescent="0.2">
      <c r="A14" s="15" t="s">
        <v>22</v>
      </c>
      <c r="B14" s="16" t="s">
        <v>23</v>
      </c>
      <c r="C14" s="17">
        <v>440315.7</v>
      </c>
      <c r="D14" s="17">
        <v>439997</v>
      </c>
      <c r="E14" s="17">
        <f t="shared" si="0"/>
        <v>99.927620114386102</v>
      </c>
      <c r="F14" s="10"/>
      <c r="I14" s="18"/>
    </row>
    <row r="15" spans="1:10" s="9" customFormat="1" outlineLevel="1" x14ac:dyDescent="0.2">
      <c r="A15" s="15" t="s">
        <v>24</v>
      </c>
      <c r="B15" s="16" t="s">
        <v>25</v>
      </c>
      <c r="C15" s="17">
        <v>17710</v>
      </c>
      <c r="D15" s="17">
        <v>17704.7</v>
      </c>
      <c r="E15" s="17">
        <f t="shared" si="0"/>
        <v>99.970073404856009</v>
      </c>
      <c r="F15" s="10"/>
      <c r="I15" s="18"/>
    </row>
    <row r="16" spans="1:10" ht="22.5" x14ac:dyDescent="0.2">
      <c r="A16" s="3" t="s">
        <v>26</v>
      </c>
      <c r="B16" s="4" t="s">
        <v>27</v>
      </c>
      <c r="C16" s="5">
        <v>3192585.9</v>
      </c>
      <c r="D16" s="5">
        <v>3073539.5</v>
      </c>
      <c r="E16" s="5">
        <f t="shared" si="0"/>
        <v>96.271160628755524</v>
      </c>
      <c r="F16" s="10"/>
    </row>
    <row r="17" spans="1:9" s="9" customFormat="1" outlineLevel="1" x14ac:dyDescent="0.2">
      <c r="A17" s="15" t="s">
        <v>28</v>
      </c>
      <c r="B17" s="16" t="s">
        <v>29</v>
      </c>
      <c r="C17" s="17">
        <v>1254572.8</v>
      </c>
      <c r="D17" s="17">
        <v>1244708.1000000001</v>
      </c>
      <c r="E17" s="17">
        <f t="shared" si="0"/>
        <v>99.21370047238392</v>
      </c>
      <c r="F17" s="10"/>
      <c r="I17" s="18"/>
    </row>
    <row r="18" spans="1:9" s="9" customFormat="1" outlineLevel="1" x14ac:dyDescent="0.2">
      <c r="A18" s="15" t="s">
        <v>30</v>
      </c>
      <c r="B18" s="16" t="s">
        <v>31</v>
      </c>
      <c r="C18" s="17">
        <v>1707584.1</v>
      </c>
      <c r="D18" s="17">
        <v>1598526.9</v>
      </c>
      <c r="E18" s="17">
        <f t="shared" si="0"/>
        <v>93.613362879169458</v>
      </c>
      <c r="F18" s="10"/>
      <c r="I18" s="18"/>
    </row>
    <row r="19" spans="1:9" s="9" customFormat="1" ht="22.5" outlineLevel="1" x14ac:dyDescent="0.2">
      <c r="A19" s="15" t="s">
        <v>32</v>
      </c>
      <c r="B19" s="16" t="s">
        <v>33</v>
      </c>
      <c r="C19" s="17">
        <v>219279.6</v>
      </c>
      <c r="D19" s="17">
        <v>219155.3</v>
      </c>
      <c r="E19" s="17">
        <f t="shared" si="0"/>
        <v>99.943314380361869</v>
      </c>
      <c r="F19" s="10"/>
      <c r="I19" s="18"/>
    </row>
    <row r="20" spans="1:9" s="9" customFormat="1" outlineLevel="1" x14ac:dyDescent="0.2">
      <c r="A20" s="15" t="s">
        <v>34</v>
      </c>
      <c r="B20" s="16" t="s">
        <v>35</v>
      </c>
      <c r="C20" s="17">
        <v>11149.3</v>
      </c>
      <c r="D20" s="17">
        <v>11149.2</v>
      </c>
      <c r="E20" s="17">
        <f t="shared" si="0"/>
        <v>99.99910308270475</v>
      </c>
      <c r="F20" s="10"/>
      <c r="I20" s="18"/>
    </row>
    <row r="21" spans="1:9" ht="22.5" x14ac:dyDescent="0.2">
      <c r="A21" s="3" t="s">
        <v>36</v>
      </c>
      <c r="B21" s="4" t="s">
        <v>37</v>
      </c>
      <c r="C21" s="5">
        <v>306802.7</v>
      </c>
      <c r="D21" s="5">
        <v>298229.7</v>
      </c>
      <c r="E21" s="5">
        <f t="shared" si="0"/>
        <v>97.205696038528998</v>
      </c>
      <c r="F21" s="10"/>
    </row>
    <row r="22" spans="1:9" ht="22.5" x14ac:dyDescent="0.2">
      <c r="A22" s="3" t="s">
        <v>38</v>
      </c>
      <c r="B22" s="4" t="s">
        <v>39</v>
      </c>
      <c r="C22" s="5">
        <v>10101.700000000001</v>
      </c>
      <c r="D22" s="5">
        <v>9297.4</v>
      </c>
      <c r="E22" s="5">
        <f t="shared" si="0"/>
        <v>92.037973806389019</v>
      </c>
      <c r="F22" s="10"/>
    </row>
    <row r="23" spans="1:9" s="9" customFormat="1" outlineLevel="1" x14ac:dyDescent="0.2">
      <c r="A23" s="15" t="s">
        <v>40</v>
      </c>
      <c r="B23" s="16" t="s">
        <v>41</v>
      </c>
      <c r="C23" s="17">
        <v>2000</v>
      </c>
      <c r="D23" s="17">
        <v>2000</v>
      </c>
      <c r="E23" s="17">
        <f t="shared" si="0"/>
        <v>100</v>
      </c>
      <c r="F23" s="10"/>
      <c r="I23" s="18"/>
    </row>
    <row r="24" spans="1:9" s="9" customFormat="1" outlineLevel="1" x14ac:dyDescent="0.2">
      <c r="A24" s="15" t="s">
        <v>42</v>
      </c>
      <c r="B24" s="16" t="s">
        <v>43</v>
      </c>
      <c r="C24" s="17">
        <v>8101.7</v>
      </c>
      <c r="D24" s="17">
        <v>7297.4</v>
      </c>
      <c r="E24" s="17">
        <f t="shared" si="0"/>
        <v>90.072453929422224</v>
      </c>
      <c r="F24" s="10"/>
      <c r="I24" s="18"/>
    </row>
    <row r="25" spans="1:9" ht="22.5" x14ac:dyDescent="0.2">
      <c r="A25" s="3" t="s">
        <v>44</v>
      </c>
      <c r="B25" s="4" t="s">
        <v>45</v>
      </c>
      <c r="C25" s="5">
        <v>9876.5</v>
      </c>
      <c r="D25" s="21">
        <v>9753.9</v>
      </c>
      <c r="E25" s="5">
        <f t="shared" si="0"/>
        <v>98.758669569179361</v>
      </c>
      <c r="F25" s="10"/>
      <c r="I25" s="14"/>
    </row>
    <row r="26" spans="1:9" ht="22.5" x14ac:dyDescent="0.2">
      <c r="A26" s="3" t="s">
        <v>46</v>
      </c>
      <c r="B26" s="4" t="s">
        <v>47</v>
      </c>
      <c r="C26" s="5">
        <v>66733</v>
      </c>
      <c r="D26" s="5">
        <v>57465.3</v>
      </c>
      <c r="E26" s="5">
        <f t="shared" si="0"/>
        <v>86.112268293048416</v>
      </c>
      <c r="F26" s="10"/>
    </row>
    <row r="27" spans="1:9" s="9" customFormat="1" ht="22.5" outlineLevel="1" x14ac:dyDescent="0.2">
      <c r="A27" s="15" t="s">
        <v>48</v>
      </c>
      <c r="B27" s="16" t="s">
        <v>49</v>
      </c>
      <c r="C27" s="17">
        <v>11371.2</v>
      </c>
      <c r="D27" s="17">
        <v>4654.5</v>
      </c>
      <c r="E27" s="17">
        <f t="shared" si="0"/>
        <v>40.932355424229627</v>
      </c>
      <c r="F27" s="10"/>
      <c r="I27" s="19"/>
    </row>
    <row r="28" spans="1:9" s="9" customFormat="1" ht="22.5" outlineLevel="1" x14ac:dyDescent="0.2">
      <c r="A28" s="15" t="s">
        <v>50</v>
      </c>
      <c r="B28" s="16" t="s">
        <v>51</v>
      </c>
      <c r="C28" s="17">
        <v>48864.4</v>
      </c>
      <c r="D28" s="17">
        <v>47266.400000000001</v>
      </c>
      <c r="E28" s="17">
        <f t="shared" si="0"/>
        <v>96.72972552614992</v>
      </c>
      <c r="F28" s="10"/>
      <c r="I28" s="19"/>
    </row>
    <row r="29" spans="1:9" s="9" customFormat="1" ht="22.5" outlineLevel="1" x14ac:dyDescent="0.2">
      <c r="A29" s="15" t="s">
        <v>52</v>
      </c>
      <c r="B29" s="16" t="s">
        <v>53</v>
      </c>
      <c r="C29" s="17">
        <v>1806</v>
      </c>
      <c r="D29" s="17">
        <v>1300</v>
      </c>
      <c r="E29" s="17">
        <f t="shared" si="0"/>
        <v>71.98228128460687</v>
      </c>
      <c r="F29" s="10"/>
      <c r="I29" s="18"/>
    </row>
    <row r="30" spans="1:9" s="9" customFormat="1" outlineLevel="1" x14ac:dyDescent="0.2">
      <c r="A30" s="15" t="s">
        <v>54</v>
      </c>
      <c r="B30" s="16" t="s">
        <v>55</v>
      </c>
      <c r="C30" s="17">
        <v>4179</v>
      </c>
      <c r="D30" s="17">
        <v>3841</v>
      </c>
      <c r="E30" s="17">
        <f t="shared" si="0"/>
        <v>91.911940655659251</v>
      </c>
      <c r="F30" s="10"/>
      <c r="I30" s="18"/>
    </row>
    <row r="31" spans="1:9" s="9" customFormat="1" ht="22.5" outlineLevel="1" x14ac:dyDescent="0.2">
      <c r="A31" s="15" t="s">
        <v>56</v>
      </c>
      <c r="B31" s="16" t="s">
        <v>57</v>
      </c>
      <c r="C31" s="17">
        <v>512.4</v>
      </c>
      <c r="D31" s="17">
        <v>403.4</v>
      </c>
      <c r="E31" s="17">
        <f t="shared" si="0"/>
        <v>78.727556596409059</v>
      </c>
      <c r="F31" s="10"/>
      <c r="H31" s="20"/>
      <c r="I31" s="18"/>
    </row>
    <row r="32" spans="1:9" ht="22.5" x14ac:dyDescent="0.2">
      <c r="A32" s="3" t="s">
        <v>58</v>
      </c>
      <c r="B32" s="4" t="s">
        <v>59</v>
      </c>
      <c r="C32" s="5">
        <v>463033.7</v>
      </c>
      <c r="D32" s="5">
        <v>290968.59999999998</v>
      </c>
      <c r="E32" s="5">
        <f t="shared" si="0"/>
        <v>62.83961620936013</v>
      </c>
      <c r="F32" s="10"/>
    </row>
    <row r="33" spans="1:9" s="9" customFormat="1" ht="26.45" customHeight="1" outlineLevel="1" x14ac:dyDescent="0.2">
      <c r="A33" s="15" t="s">
        <v>60</v>
      </c>
      <c r="B33" s="16" t="s">
        <v>61</v>
      </c>
      <c r="C33" s="17">
        <v>7890</v>
      </c>
      <c r="D33" s="17">
        <v>99.2</v>
      </c>
      <c r="E33" s="17">
        <f t="shared" si="0"/>
        <v>1.2572877059569074</v>
      </c>
      <c r="F33" s="10"/>
      <c r="I33" s="18"/>
    </row>
    <row r="34" spans="1:9" s="9" customFormat="1" ht="31.9" customHeight="1" outlineLevel="1" x14ac:dyDescent="0.2">
      <c r="A34" s="15" t="s">
        <v>62</v>
      </c>
      <c r="B34" s="16" t="s">
        <v>63</v>
      </c>
      <c r="C34" s="17">
        <v>409487.7</v>
      </c>
      <c r="D34" s="17">
        <v>254934.6</v>
      </c>
      <c r="E34" s="17">
        <f t="shared" si="0"/>
        <v>62.256961564413288</v>
      </c>
      <c r="F34" s="10"/>
      <c r="I34" s="18"/>
    </row>
    <row r="35" spans="1:9" s="9" customFormat="1" outlineLevel="1" x14ac:dyDescent="0.2">
      <c r="A35" s="15" t="s">
        <v>64</v>
      </c>
      <c r="B35" s="16" t="s">
        <v>65</v>
      </c>
      <c r="C35" s="17">
        <v>8352</v>
      </c>
      <c r="D35" s="17">
        <v>8351.6</v>
      </c>
      <c r="E35" s="17">
        <f t="shared" si="0"/>
        <v>99.995210727969351</v>
      </c>
      <c r="F35" s="10"/>
      <c r="I35" s="18"/>
    </row>
    <row r="36" spans="1:9" s="9" customFormat="1" ht="25.15" customHeight="1" outlineLevel="1" x14ac:dyDescent="0.2">
      <c r="A36" s="15" t="s">
        <v>66</v>
      </c>
      <c r="B36" s="16" t="s">
        <v>67</v>
      </c>
      <c r="C36" s="17">
        <v>37304</v>
      </c>
      <c r="D36" s="17">
        <v>33309.599999999999</v>
      </c>
      <c r="E36" s="17">
        <f t="shared" ref="E36:E67" si="1">D36*100/C36</f>
        <v>89.292301093716489</v>
      </c>
      <c r="F36" s="10"/>
      <c r="I36" s="18"/>
    </row>
    <row r="37" spans="1:9" ht="26.45" customHeight="1" x14ac:dyDescent="0.2">
      <c r="A37" s="3" t="s">
        <v>68</v>
      </c>
      <c r="B37" s="4" t="s">
        <v>69</v>
      </c>
      <c r="C37" s="5">
        <v>63806.1</v>
      </c>
      <c r="D37" s="5">
        <v>42656.6</v>
      </c>
      <c r="E37" s="5">
        <f t="shared" si="1"/>
        <v>66.853482660748739</v>
      </c>
      <c r="F37" s="10"/>
    </row>
    <row r="38" spans="1:9" s="9" customFormat="1" ht="22.5" outlineLevel="1" x14ac:dyDescent="0.2">
      <c r="A38" s="15" t="s">
        <v>70</v>
      </c>
      <c r="B38" s="16" t="s">
        <v>71</v>
      </c>
      <c r="C38" s="17">
        <v>1400</v>
      </c>
      <c r="D38" s="17">
        <v>1400</v>
      </c>
      <c r="E38" s="17">
        <f t="shared" si="1"/>
        <v>100</v>
      </c>
      <c r="F38" s="10"/>
      <c r="I38" s="18"/>
    </row>
    <row r="39" spans="1:9" s="9" customFormat="1" outlineLevel="1" x14ac:dyDescent="0.2">
      <c r="A39" s="15" t="s">
        <v>72</v>
      </c>
      <c r="B39" s="16" t="s">
        <v>73</v>
      </c>
      <c r="C39" s="17">
        <v>4391</v>
      </c>
      <c r="D39" s="17">
        <v>4288.8</v>
      </c>
      <c r="E39" s="17">
        <f t="shared" si="1"/>
        <v>97.672511956274192</v>
      </c>
      <c r="F39" s="10"/>
      <c r="I39" s="19"/>
    </row>
    <row r="40" spans="1:9" s="9" customFormat="1" outlineLevel="1" x14ac:dyDescent="0.2">
      <c r="A40" s="15" t="s">
        <v>74</v>
      </c>
      <c r="B40" s="16" t="s">
        <v>75</v>
      </c>
      <c r="C40" s="17">
        <v>50</v>
      </c>
      <c r="D40" s="17">
        <v>0</v>
      </c>
      <c r="E40" s="17">
        <f t="shared" si="1"/>
        <v>0</v>
      </c>
      <c r="F40" s="10"/>
      <c r="I40" s="18"/>
    </row>
    <row r="41" spans="1:9" s="9" customFormat="1" outlineLevel="1" x14ac:dyDescent="0.2">
      <c r="A41" s="15" t="s">
        <v>76</v>
      </c>
      <c r="B41" s="16" t="s">
        <v>77</v>
      </c>
      <c r="C41" s="17">
        <v>1269</v>
      </c>
      <c r="D41" s="17">
        <v>871.6</v>
      </c>
      <c r="E41" s="17">
        <f t="shared" si="1"/>
        <v>68.684003152088252</v>
      </c>
      <c r="F41" s="10"/>
      <c r="I41" s="18"/>
    </row>
    <row r="42" spans="1:9" s="9" customFormat="1" outlineLevel="1" x14ac:dyDescent="0.2">
      <c r="A42" s="15" t="s">
        <v>78</v>
      </c>
      <c r="B42" s="16" t="s">
        <v>79</v>
      </c>
      <c r="C42" s="17">
        <v>56696.1</v>
      </c>
      <c r="D42" s="17">
        <v>36096.199999999997</v>
      </c>
      <c r="E42" s="17">
        <f t="shared" si="1"/>
        <v>63.666107545316159</v>
      </c>
      <c r="F42" s="10"/>
      <c r="I42" s="18"/>
    </row>
    <row r="43" spans="1:9" ht="35.450000000000003" customHeight="1" x14ac:dyDescent="0.2">
      <c r="A43" s="3" t="s">
        <v>80</v>
      </c>
      <c r="B43" s="4" t="s">
        <v>81</v>
      </c>
      <c r="C43" s="5">
        <v>385006.7</v>
      </c>
      <c r="D43" s="5">
        <v>358042.9</v>
      </c>
      <c r="E43" s="5">
        <f t="shared" si="1"/>
        <v>92.996537462854533</v>
      </c>
      <c r="F43" s="10"/>
    </row>
    <row r="44" spans="1:9" s="9" customFormat="1" ht="28.15" customHeight="1" outlineLevel="1" x14ac:dyDescent="0.2">
      <c r="A44" s="15" t="s">
        <v>82</v>
      </c>
      <c r="B44" s="16" t="s">
        <v>83</v>
      </c>
      <c r="C44" s="97">
        <v>16287.3</v>
      </c>
      <c r="D44" s="17">
        <v>16277.3</v>
      </c>
      <c r="E44" s="17">
        <f t="shared" si="1"/>
        <v>99.938602469408679</v>
      </c>
      <c r="F44" s="10"/>
      <c r="I44" s="18"/>
    </row>
    <row r="45" spans="1:9" s="9" customFormat="1" outlineLevel="1" x14ac:dyDescent="0.2">
      <c r="A45" s="15" t="s">
        <v>84</v>
      </c>
      <c r="B45" s="16" t="s">
        <v>85</v>
      </c>
      <c r="C45" s="97">
        <v>364084.4</v>
      </c>
      <c r="D45" s="17">
        <v>337130.6</v>
      </c>
      <c r="E45" s="17">
        <f t="shared" si="1"/>
        <v>92.596826450130791</v>
      </c>
      <c r="F45" s="10"/>
      <c r="I45" s="18"/>
    </row>
    <row r="46" spans="1:9" s="9" customFormat="1" outlineLevel="1" x14ac:dyDescent="0.2">
      <c r="A46" s="15" t="s">
        <v>86</v>
      </c>
      <c r="B46" s="16" t="s">
        <v>87</v>
      </c>
      <c r="C46" s="97">
        <v>4635</v>
      </c>
      <c r="D46" s="17">
        <v>4635</v>
      </c>
      <c r="E46" s="17">
        <f t="shared" si="1"/>
        <v>100</v>
      </c>
      <c r="F46" s="10"/>
      <c r="I46" s="18"/>
    </row>
    <row r="47" spans="1:9" ht="22.5" x14ac:dyDescent="0.2">
      <c r="A47" s="3" t="s">
        <v>88</v>
      </c>
      <c r="B47" s="4" t="s">
        <v>89</v>
      </c>
      <c r="C47" s="21">
        <v>330464.09999999998</v>
      </c>
      <c r="D47" s="5">
        <v>315839.3</v>
      </c>
      <c r="E47" s="5">
        <f t="shared" si="1"/>
        <v>95.574466333861992</v>
      </c>
      <c r="F47" s="10"/>
    </row>
    <row r="48" spans="1:9" s="9" customFormat="1" outlineLevel="1" x14ac:dyDescent="0.2">
      <c r="A48" s="15" t="s">
        <v>90</v>
      </c>
      <c r="B48" s="16" t="s">
        <v>91</v>
      </c>
      <c r="C48" s="97">
        <v>232158</v>
      </c>
      <c r="D48" s="17">
        <v>225917.3</v>
      </c>
      <c r="E48" s="17">
        <f t="shared" si="1"/>
        <v>97.311873810077614</v>
      </c>
      <c r="F48" s="10"/>
      <c r="I48" s="19"/>
    </row>
    <row r="49" spans="1:9" s="9" customFormat="1" outlineLevel="1" x14ac:dyDescent="0.2">
      <c r="A49" s="15" t="s">
        <v>92</v>
      </c>
      <c r="B49" s="16" t="s">
        <v>93</v>
      </c>
      <c r="C49" s="97">
        <v>98306.1</v>
      </c>
      <c r="D49" s="17">
        <v>89922</v>
      </c>
      <c r="E49" s="17">
        <f t="shared" si="1"/>
        <v>91.471434631218202</v>
      </c>
      <c r="F49" s="10"/>
      <c r="I49" s="18"/>
    </row>
    <row r="50" spans="1:9" ht="31.15" customHeight="1" x14ac:dyDescent="0.2">
      <c r="A50" s="3" t="s">
        <v>94</v>
      </c>
      <c r="B50" s="4" t="s">
        <v>95</v>
      </c>
      <c r="C50" s="21">
        <v>468325.8</v>
      </c>
      <c r="D50" s="5">
        <v>462803.7</v>
      </c>
      <c r="E50" s="5">
        <f t="shared" si="1"/>
        <v>98.82088494804259</v>
      </c>
      <c r="F50" s="10"/>
      <c r="I50" s="14"/>
    </row>
    <row r="51" spans="1:9" s="9" customFormat="1" ht="21" customHeight="1" outlineLevel="1" x14ac:dyDescent="0.2">
      <c r="A51" s="15" t="s">
        <v>96</v>
      </c>
      <c r="B51" s="16" t="s">
        <v>97</v>
      </c>
      <c r="C51" s="97">
        <v>360349.5</v>
      </c>
      <c r="D51" s="17">
        <v>356805.3</v>
      </c>
      <c r="E51" s="17">
        <f t="shared" si="1"/>
        <v>99.016454858408295</v>
      </c>
      <c r="F51" s="10"/>
      <c r="I51" s="18"/>
    </row>
    <row r="52" spans="1:9" s="9" customFormat="1" ht="28.15" customHeight="1" outlineLevel="1" x14ac:dyDescent="0.2">
      <c r="A52" s="15" t="s">
        <v>98</v>
      </c>
      <c r="B52" s="16" t="s">
        <v>99</v>
      </c>
      <c r="C52" s="17">
        <v>81444</v>
      </c>
      <c r="D52" s="17">
        <v>81305</v>
      </c>
      <c r="E52" s="17">
        <f t="shared" si="1"/>
        <v>99.829330582977263</v>
      </c>
      <c r="F52" s="10"/>
      <c r="I52" s="18"/>
    </row>
    <row r="53" spans="1:9" s="9" customFormat="1" outlineLevel="1" x14ac:dyDescent="0.2">
      <c r="A53" s="15" t="s">
        <v>100</v>
      </c>
      <c r="B53" s="16" t="s">
        <v>101</v>
      </c>
      <c r="C53" s="17">
        <v>26532.3</v>
      </c>
      <c r="D53" s="17">
        <v>24693.4</v>
      </c>
      <c r="E53" s="17">
        <f t="shared" si="1"/>
        <v>93.069202443813765</v>
      </c>
      <c r="F53" s="10"/>
      <c r="I53" s="18"/>
    </row>
    <row r="54" spans="1:9" ht="22.5" x14ac:dyDescent="0.2">
      <c r="A54" s="3" t="s">
        <v>102</v>
      </c>
      <c r="B54" s="4" t="s">
        <v>103</v>
      </c>
      <c r="C54" s="5">
        <v>662843</v>
      </c>
      <c r="D54" s="5">
        <v>630506.19999999995</v>
      </c>
      <c r="E54" s="5">
        <f t="shared" si="1"/>
        <v>95.121499359576845</v>
      </c>
      <c r="F54" s="10"/>
    </row>
    <row r="55" spans="1:9" s="9" customFormat="1" outlineLevel="1" x14ac:dyDescent="0.2">
      <c r="A55" s="15" t="s">
        <v>104</v>
      </c>
      <c r="B55" s="16" t="s">
        <v>105</v>
      </c>
      <c r="C55" s="17">
        <v>352334.6</v>
      </c>
      <c r="D55" s="17">
        <v>339350.3</v>
      </c>
      <c r="E55" s="17">
        <f t="shared" si="1"/>
        <v>96.314781460577535</v>
      </c>
      <c r="F55" s="10"/>
      <c r="I55" s="18"/>
    </row>
    <row r="56" spans="1:9" s="9" customFormat="1" outlineLevel="1" x14ac:dyDescent="0.2">
      <c r="A56" s="15" t="s">
        <v>106</v>
      </c>
      <c r="B56" s="16" t="s">
        <v>107</v>
      </c>
      <c r="C56" s="17">
        <v>227978.5</v>
      </c>
      <c r="D56" s="17">
        <v>226318.6</v>
      </c>
      <c r="E56" s="17">
        <f t="shared" si="1"/>
        <v>99.271905026131847</v>
      </c>
      <c r="F56" s="10"/>
      <c r="I56" s="18"/>
    </row>
    <row r="57" spans="1:9" s="9" customFormat="1" ht="22.5" outlineLevel="1" x14ac:dyDescent="0.2">
      <c r="A57" s="15" t="s">
        <v>108</v>
      </c>
      <c r="B57" s="16" t="s">
        <v>109</v>
      </c>
      <c r="C57" s="17">
        <v>82509.899999999994</v>
      </c>
      <c r="D57" s="17">
        <v>64837.3</v>
      </c>
      <c r="E57" s="17">
        <f t="shared" si="1"/>
        <v>78.581236918236485</v>
      </c>
      <c r="F57" s="10"/>
      <c r="I57" s="18"/>
    </row>
    <row r="58" spans="1:9" s="9" customFormat="1" outlineLevel="1" x14ac:dyDescent="0.2">
      <c r="A58" s="15" t="s">
        <v>110</v>
      </c>
      <c r="B58" s="16" t="s">
        <v>111</v>
      </c>
      <c r="C58" s="17">
        <v>20</v>
      </c>
      <c r="D58" s="17">
        <v>0</v>
      </c>
      <c r="E58" s="17">
        <f t="shared" si="1"/>
        <v>0</v>
      </c>
      <c r="F58" s="10"/>
      <c r="I58" s="18"/>
    </row>
    <row r="59" spans="1:9" ht="22.5" x14ac:dyDescent="0.2">
      <c r="A59" s="3" t="s">
        <v>112</v>
      </c>
      <c r="B59" s="4" t="s">
        <v>113</v>
      </c>
      <c r="C59" s="5">
        <v>102632.2</v>
      </c>
      <c r="D59" s="5">
        <v>100345.5</v>
      </c>
      <c r="E59" s="5">
        <f t="shared" si="1"/>
        <v>97.771946815911576</v>
      </c>
      <c r="F59" s="10"/>
    </row>
    <row r="60" spans="1:9" s="9" customFormat="1" ht="24" customHeight="1" outlineLevel="1" x14ac:dyDescent="0.2">
      <c r="A60" s="15" t="s">
        <v>114</v>
      </c>
      <c r="B60" s="16" t="s">
        <v>115</v>
      </c>
      <c r="C60" s="17">
        <v>12568.2</v>
      </c>
      <c r="D60" s="17">
        <v>12049.1</v>
      </c>
      <c r="E60" s="17">
        <f t="shared" si="1"/>
        <v>95.869734727327696</v>
      </c>
      <c r="F60" s="10"/>
      <c r="I60" s="19"/>
    </row>
    <row r="61" spans="1:9" s="9" customFormat="1" ht="45" customHeight="1" outlineLevel="1" x14ac:dyDescent="0.2">
      <c r="A61" s="15" t="s">
        <v>116</v>
      </c>
      <c r="B61" s="16" t="s">
        <v>117</v>
      </c>
      <c r="C61" s="17">
        <v>90064</v>
      </c>
      <c r="D61" s="17">
        <v>88296.4</v>
      </c>
      <c r="E61" s="17">
        <f t="shared" si="1"/>
        <v>98.03739562977438</v>
      </c>
      <c r="F61" s="10"/>
      <c r="I61" s="18"/>
    </row>
    <row r="62" spans="1:9" ht="22.5" x14ac:dyDescent="0.2">
      <c r="A62" s="3" t="s">
        <v>118</v>
      </c>
      <c r="B62" s="4" t="s">
        <v>119</v>
      </c>
      <c r="C62" s="5">
        <v>93267</v>
      </c>
      <c r="D62" s="5">
        <v>93267</v>
      </c>
      <c r="E62" s="5">
        <f t="shared" si="1"/>
        <v>100</v>
      </c>
      <c r="F62" s="10"/>
    </row>
    <row r="63" spans="1:9" s="9" customFormat="1" outlineLevel="1" x14ac:dyDescent="0.2">
      <c r="A63" s="15" t="s">
        <v>120</v>
      </c>
      <c r="B63" s="16" t="s">
        <v>121</v>
      </c>
      <c r="C63" s="17">
        <v>85028.5</v>
      </c>
      <c r="D63" s="17">
        <v>85028.5</v>
      </c>
      <c r="E63" s="17">
        <f t="shared" si="1"/>
        <v>100</v>
      </c>
      <c r="F63" s="10"/>
      <c r="I63" s="18"/>
    </row>
    <row r="64" spans="1:9" s="9" customFormat="1" ht="12.6" customHeight="1" outlineLevel="1" x14ac:dyDescent="0.2">
      <c r="A64" s="15" t="s">
        <v>122</v>
      </c>
      <c r="B64" s="16" t="s">
        <v>123</v>
      </c>
      <c r="C64" s="17">
        <v>8238.5</v>
      </c>
      <c r="D64" s="17">
        <v>8238.5</v>
      </c>
      <c r="E64" s="17">
        <f t="shared" si="1"/>
        <v>100</v>
      </c>
      <c r="F64" s="10"/>
      <c r="I64" s="18"/>
    </row>
    <row r="65" spans="1:9" ht="33.6" customHeight="1" x14ac:dyDescent="0.2">
      <c r="A65" s="3" t="s">
        <v>124</v>
      </c>
      <c r="B65" s="4" t="s">
        <v>125</v>
      </c>
      <c r="C65" s="5">
        <v>123465.3</v>
      </c>
      <c r="D65" s="5">
        <v>80310.399999999994</v>
      </c>
      <c r="E65" s="5">
        <f t="shared" si="1"/>
        <v>65.046940314404125</v>
      </c>
      <c r="F65" s="10"/>
    </row>
    <row r="66" spans="1:9" s="9" customFormat="1" ht="22.5" outlineLevel="1" x14ac:dyDescent="0.2">
      <c r="A66" s="15" t="s">
        <v>126</v>
      </c>
      <c r="B66" s="16" t="s">
        <v>127</v>
      </c>
      <c r="C66" s="17">
        <v>14989.3</v>
      </c>
      <c r="D66" s="17">
        <v>8441.2000000000007</v>
      </c>
      <c r="E66" s="17">
        <f t="shared" si="1"/>
        <v>56.314837917714648</v>
      </c>
      <c r="F66" s="10"/>
      <c r="I66" s="19"/>
    </row>
    <row r="67" spans="1:9" s="9" customFormat="1" ht="22.5" outlineLevel="1" x14ac:dyDescent="0.2">
      <c r="A67" s="15" t="s">
        <v>128</v>
      </c>
      <c r="B67" s="16" t="s">
        <v>129</v>
      </c>
      <c r="C67" s="17">
        <v>108476</v>
      </c>
      <c r="D67" s="17">
        <v>71869.2</v>
      </c>
      <c r="E67" s="17">
        <f t="shared" si="1"/>
        <v>66.253549172167112</v>
      </c>
      <c r="F67" s="10"/>
      <c r="I67" s="18"/>
    </row>
    <row r="68" spans="1:9" ht="22.5" x14ac:dyDescent="0.2">
      <c r="A68" s="3" t="s">
        <v>130</v>
      </c>
      <c r="B68" s="4" t="s">
        <v>131</v>
      </c>
      <c r="C68" s="5">
        <v>14369</v>
      </c>
      <c r="D68" s="5">
        <v>10026.1</v>
      </c>
      <c r="E68" s="5">
        <f t="shared" ref="E68:E70" si="2">D68*100/C68</f>
        <v>69.775906465307258</v>
      </c>
      <c r="F68" s="10"/>
    </row>
    <row r="69" spans="1:9" x14ac:dyDescent="0.2">
      <c r="A69" s="3" t="s">
        <v>132</v>
      </c>
      <c r="B69" s="4" t="s">
        <v>133</v>
      </c>
      <c r="C69" s="5">
        <v>118245.1</v>
      </c>
      <c r="D69" s="5">
        <v>112399</v>
      </c>
      <c r="E69" s="5">
        <f t="shared" si="2"/>
        <v>95.055947350038181</v>
      </c>
      <c r="F69" s="10"/>
    </row>
    <row r="70" spans="1:9" x14ac:dyDescent="0.2">
      <c r="A70" s="6" t="s">
        <v>134</v>
      </c>
      <c r="B70" s="7"/>
      <c r="C70" s="8">
        <f>C4+C11+C16+C21+C22+C25+C26+C32+C37+C43+C47+C50+C54+C59+C62+C65+C68+C69</f>
        <v>7307557.3999999994</v>
      </c>
      <c r="D70" s="8">
        <f>D4+D11+D16+D21+D22+D25+D26+D32+D37+D43+D47+D50+D54+D59+D62+D65+D68+D69</f>
        <v>6781094</v>
      </c>
      <c r="E70" s="8">
        <f t="shared" si="2"/>
        <v>92.795630999764711</v>
      </c>
      <c r="F70" s="10"/>
    </row>
    <row r="71" spans="1:9" ht="12.75" customHeight="1" x14ac:dyDescent="0.2">
      <c r="A71" s="95" t="s">
        <v>354</v>
      </c>
      <c r="B71" s="96"/>
      <c r="C71" s="98">
        <v>-964051.9</v>
      </c>
      <c r="D71" s="98">
        <v>-676046</v>
      </c>
      <c r="E71" s="96"/>
    </row>
  </sheetData>
  <pageMargins left="0.74803149606299213" right="0.35433070866141736" top="0.39370078740157483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ожидаемое 2018г</vt:lpstr>
      <vt:lpstr>Бюджет</vt:lpstr>
      <vt:lpstr>Бюджет!SIGN</vt:lpstr>
      <vt:lpstr>'ожидаемое 2018г'!Заголовки_для_печати</vt:lpstr>
      <vt:lpstr>'ожидаемое 2018г'!Область_печати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dc:description>POI HSSF rep:2.45.0.214</dc:description>
  <cp:lastModifiedBy>209 Koroleva N.N.</cp:lastModifiedBy>
  <cp:lastPrinted>2018-11-13T07:06:00Z</cp:lastPrinted>
  <dcterms:created xsi:type="dcterms:W3CDTF">2018-10-29T08:16:25Z</dcterms:created>
  <dcterms:modified xsi:type="dcterms:W3CDTF">2018-11-13T07:06:03Z</dcterms:modified>
</cp:coreProperties>
</file>