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Z:\post\БЮДЖЕТЫ\бюджет 2024\материалы к бюджету\СД\"/>
    </mc:Choice>
  </mc:AlternateContent>
  <xr:revisionPtr revIDLastSave="0" documentId="13_ncr:1_{CB984428-9401-499E-8EC6-28D087FB9BE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5" r:id="rId1"/>
  </sheets>
  <definedNames>
    <definedName name="_xlnm.Print_Titles" localSheetId="0">доходы!$A:$B,доходы!$6:$7</definedName>
    <definedName name="_xlnm.Print_Area" localSheetId="0">доходы!$A$1:$Q$270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5" l="1"/>
  <c r="D10" i="5"/>
  <c r="C10" i="5"/>
  <c r="C171" i="5" l="1"/>
  <c r="W269" i="5" l="1"/>
  <c r="V269" i="5"/>
  <c r="U269" i="5"/>
  <c r="Q269" i="5"/>
  <c r="P269" i="5"/>
  <c r="O269" i="5"/>
  <c r="K269" i="5"/>
  <c r="J269" i="5"/>
  <c r="I269" i="5"/>
  <c r="Q268" i="5"/>
  <c r="P268" i="5"/>
  <c r="O268" i="5"/>
  <c r="T267" i="5"/>
  <c r="W267" i="5" s="1"/>
  <c r="S267" i="5"/>
  <c r="V267" i="5" s="1"/>
  <c r="R267" i="5"/>
  <c r="U267" i="5" s="1"/>
  <c r="Q267" i="5"/>
  <c r="P267" i="5"/>
  <c r="O267" i="5"/>
  <c r="E267" i="5"/>
  <c r="K267" i="5" s="1"/>
  <c r="D267" i="5"/>
  <c r="J267" i="5" s="1"/>
  <c r="C267" i="5"/>
  <c r="I267" i="5" s="1"/>
  <c r="W266" i="5"/>
  <c r="V266" i="5"/>
  <c r="U266" i="5"/>
  <c r="Q266" i="5"/>
  <c r="P266" i="5"/>
  <c r="O266" i="5"/>
  <c r="K266" i="5"/>
  <c r="J266" i="5"/>
  <c r="I266" i="5"/>
  <c r="W264" i="5"/>
  <c r="V264" i="5"/>
  <c r="U264" i="5"/>
  <c r="Q264" i="5"/>
  <c r="P264" i="5"/>
  <c r="O264" i="5"/>
  <c r="K264" i="5"/>
  <c r="J264" i="5"/>
  <c r="I264" i="5"/>
  <c r="W263" i="5"/>
  <c r="V263" i="5"/>
  <c r="R263" i="5"/>
  <c r="U263" i="5" s="1"/>
  <c r="Q263" i="5"/>
  <c r="P263" i="5"/>
  <c r="O263" i="5"/>
  <c r="E263" i="5"/>
  <c r="K263" i="5" s="1"/>
  <c r="D263" i="5"/>
  <c r="J263" i="5" s="1"/>
  <c r="C263" i="5"/>
  <c r="I263" i="5" s="1"/>
  <c r="W262" i="5"/>
  <c r="V262" i="5"/>
  <c r="U262" i="5"/>
  <c r="Q262" i="5"/>
  <c r="P262" i="5"/>
  <c r="O262" i="5"/>
  <c r="K262" i="5"/>
  <c r="J262" i="5"/>
  <c r="I262" i="5"/>
  <c r="W261" i="5"/>
  <c r="V261" i="5"/>
  <c r="U261" i="5"/>
  <c r="Q261" i="5"/>
  <c r="P261" i="5"/>
  <c r="O261" i="5"/>
  <c r="K261" i="5"/>
  <c r="J261" i="5"/>
  <c r="I261" i="5"/>
  <c r="W260" i="5"/>
  <c r="V260" i="5"/>
  <c r="U260" i="5"/>
  <c r="Q260" i="5"/>
  <c r="P260" i="5"/>
  <c r="O260" i="5"/>
  <c r="K260" i="5"/>
  <c r="J260" i="5"/>
  <c r="I260" i="5"/>
  <c r="W259" i="5"/>
  <c r="V259" i="5"/>
  <c r="U259" i="5"/>
  <c r="Q259" i="5"/>
  <c r="P259" i="5"/>
  <c r="O259" i="5"/>
  <c r="K259" i="5"/>
  <c r="J259" i="5"/>
  <c r="I259" i="5"/>
  <c r="W249" i="5"/>
  <c r="V249" i="5"/>
  <c r="U249" i="5"/>
  <c r="Q249" i="5"/>
  <c r="P249" i="5"/>
  <c r="O249" i="5"/>
  <c r="K249" i="5"/>
  <c r="J249" i="5"/>
  <c r="I249" i="5"/>
  <c r="T248" i="5"/>
  <c r="T243" i="5" s="1"/>
  <c r="S248" i="5"/>
  <c r="R248" i="5"/>
  <c r="R243" i="5" s="1"/>
  <c r="N248" i="5"/>
  <c r="M248" i="5"/>
  <c r="L248" i="5"/>
  <c r="H248" i="5"/>
  <c r="K248" i="5" s="1"/>
  <c r="G248" i="5"/>
  <c r="F248" i="5"/>
  <c r="F243" i="5" s="1"/>
  <c r="E248" i="5"/>
  <c r="D248" i="5"/>
  <c r="C248" i="5"/>
  <c r="Q247" i="5"/>
  <c r="P247" i="5"/>
  <c r="O247" i="5"/>
  <c r="Q246" i="5"/>
  <c r="P246" i="5"/>
  <c r="O246" i="5"/>
  <c r="O245" i="5"/>
  <c r="N245" i="5"/>
  <c r="W245" i="5" s="1"/>
  <c r="M245" i="5"/>
  <c r="P245" i="5" s="1"/>
  <c r="L245" i="5"/>
  <c r="U245" i="5" s="1"/>
  <c r="E245" i="5"/>
  <c r="D245" i="5"/>
  <c r="C245" i="5"/>
  <c r="I245" i="5" s="1"/>
  <c r="M243" i="5"/>
  <c r="W242" i="5"/>
  <c r="V242" i="5"/>
  <c r="U242" i="5"/>
  <c r="Q242" i="5"/>
  <c r="P242" i="5"/>
  <c r="O242" i="5"/>
  <c r="K242" i="5"/>
  <c r="J242" i="5"/>
  <c r="I242" i="5"/>
  <c r="W241" i="5"/>
  <c r="V241" i="5"/>
  <c r="U241" i="5"/>
  <c r="Q241" i="5"/>
  <c r="P241" i="5"/>
  <c r="O241" i="5"/>
  <c r="K241" i="5"/>
  <c r="J241" i="5"/>
  <c r="I241" i="5"/>
  <c r="T240" i="5"/>
  <c r="S240" i="5"/>
  <c r="R240" i="5"/>
  <c r="N240" i="5"/>
  <c r="M240" i="5"/>
  <c r="L240" i="5"/>
  <c r="H240" i="5"/>
  <c r="G240" i="5"/>
  <c r="F240" i="5"/>
  <c r="E240" i="5"/>
  <c r="D240" i="5"/>
  <c r="C240" i="5"/>
  <c r="W239" i="5"/>
  <c r="V239" i="5"/>
  <c r="U239" i="5"/>
  <c r="Q239" i="5"/>
  <c r="P239" i="5"/>
  <c r="O239" i="5"/>
  <c r="K239" i="5"/>
  <c r="J239" i="5"/>
  <c r="I239" i="5"/>
  <c r="Q238" i="5"/>
  <c r="P238" i="5"/>
  <c r="O238" i="5"/>
  <c r="K238" i="5"/>
  <c r="J238" i="5"/>
  <c r="I238" i="5"/>
  <c r="Q236" i="5"/>
  <c r="P236" i="5"/>
  <c r="O236" i="5"/>
  <c r="K236" i="5"/>
  <c r="J236" i="5"/>
  <c r="I236" i="5"/>
  <c r="W234" i="5"/>
  <c r="V234" i="5"/>
  <c r="U234" i="5"/>
  <c r="Q234" i="5"/>
  <c r="P234" i="5"/>
  <c r="O234" i="5"/>
  <c r="K234" i="5"/>
  <c r="J234" i="5"/>
  <c r="I234" i="5"/>
  <c r="W233" i="5"/>
  <c r="V233" i="5"/>
  <c r="U233" i="5"/>
  <c r="Q233" i="5"/>
  <c r="P233" i="5"/>
  <c r="O233" i="5"/>
  <c r="K233" i="5"/>
  <c r="J233" i="5"/>
  <c r="I233" i="5"/>
  <c r="W232" i="5"/>
  <c r="V232" i="5"/>
  <c r="U232" i="5"/>
  <c r="Q232" i="5"/>
  <c r="P232" i="5"/>
  <c r="O232" i="5"/>
  <c r="K232" i="5"/>
  <c r="J232" i="5"/>
  <c r="C232" i="5"/>
  <c r="I232" i="5" s="1"/>
  <c r="W231" i="5"/>
  <c r="V231" i="5"/>
  <c r="U231" i="5"/>
  <c r="Q231" i="5"/>
  <c r="P231" i="5"/>
  <c r="O231" i="5"/>
  <c r="K231" i="5"/>
  <c r="J231" i="5"/>
  <c r="I231" i="5"/>
  <c r="T230" i="5"/>
  <c r="S230" i="5"/>
  <c r="R230" i="5"/>
  <c r="N230" i="5"/>
  <c r="M230" i="5"/>
  <c r="L230" i="5"/>
  <c r="H230" i="5"/>
  <c r="G230" i="5"/>
  <c r="F230" i="5"/>
  <c r="E230" i="5"/>
  <c r="D230" i="5"/>
  <c r="W229" i="5"/>
  <c r="V229" i="5"/>
  <c r="U229" i="5"/>
  <c r="Q229" i="5"/>
  <c r="P229" i="5"/>
  <c r="O229" i="5"/>
  <c r="K229" i="5"/>
  <c r="J229" i="5"/>
  <c r="I229" i="5"/>
  <c r="W228" i="5"/>
  <c r="V228" i="5"/>
  <c r="U228" i="5"/>
  <c r="Q228" i="5"/>
  <c r="P228" i="5"/>
  <c r="O228" i="5"/>
  <c r="K228" i="5"/>
  <c r="J228" i="5"/>
  <c r="I228" i="5"/>
  <c r="W227" i="5"/>
  <c r="V227" i="5"/>
  <c r="U227" i="5"/>
  <c r="Q227" i="5"/>
  <c r="P227" i="5"/>
  <c r="O227" i="5"/>
  <c r="K227" i="5"/>
  <c r="J227" i="5"/>
  <c r="I227" i="5"/>
  <c r="W226" i="5"/>
  <c r="V226" i="5"/>
  <c r="U226" i="5"/>
  <c r="Q226" i="5"/>
  <c r="P226" i="5"/>
  <c r="O226" i="5"/>
  <c r="K226" i="5"/>
  <c r="J226" i="5"/>
  <c r="I226" i="5"/>
  <c r="W225" i="5"/>
  <c r="V225" i="5"/>
  <c r="U225" i="5"/>
  <c r="Q225" i="5"/>
  <c r="P225" i="5"/>
  <c r="O225" i="5"/>
  <c r="K225" i="5"/>
  <c r="J225" i="5"/>
  <c r="I225" i="5"/>
  <c r="W224" i="5"/>
  <c r="V224" i="5"/>
  <c r="U224" i="5"/>
  <c r="Q224" i="5"/>
  <c r="P224" i="5"/>
  <c r="O224" i="5"/>
  <c r="K224" i="5"/>
  <c r="J224" i="5"/>
  <c r="I224" i="5"/>
  <c r="W223" i="5"/>
  <c r="V223" i="5"/>
  <c r="U223" i="5"/>
  <c r="Q223" i="5"/>
  <c r="P223" i="5"/>
  <c r="O223" i="5"/>
  <c r="K223" i="5"/>
  <c r="J223" i="5"/>
  <c r="I223" i="5"/>
  <c r="W222" i="5"/>
  <c r="V222" i="5"/>
  <c r="U222" i="5"/>
  <c r="Q222" i="5"/>
  <c r="P222" i="5"/>
  <c r="O222" i="5"/>
  <c r="K222" i="5"/>
  <c r="J222" i="5"/>
  <c r="I222" i="5"/>
  <c r="W221" i="5"/>
  <c r="V221" i="5"/>
  <c r="U221" i="5"/>
  <c r="Q221" i="5"/>
  <c r="P221" i="5"/>
  <c r="O221" i="5"/>
  <c r="K221" i="5"/>
  <c r="J221" i="5"/>
  <c r="I221" i="5"/>
  <c r="W220" i="5"/>
  <c r="V220" i="5"/>
  <c r="U220" i="5"/>
  <c r="Q220" i="5"/>
  <c r="P220" i="5"/>
  <c r="O220" i="5"/>
  <c r="K220" i="5"/>
  <c r="J220" i="5"/>
  <c r="I220" i="5"/>
  <c r="W219" i="5"/>
  <c r="V219" i="5"/>
  <c r="U219" i="5"/>
  <c r="Q219" i="5"/>
  <c r="P219" i="5"/>
  <c r="O219" i="5"/>
  <c r="K219" i="5"/>
  <c r="J219" i="5"/>
  <c r="I219" i="5"/>
  <c r="W218" i="5"/>
  <c r="V218" i="5"/>
  <c r="U218" i="5"/>
  <c r="Q218" i="5"/>
  <c r="P218" i="5"/>
  <c r="O218" i="5"/>
  <c r="K218" i="5"/>
  <c r="J218" i="5"/>
  <c r="I218" i="5"/>
  <c r="T217" i="5"/>
  <c r="S217" i="5"/>
  <c r="R217" i="5"/>
  <c r="N217" i="5"/>
  <c r="M217" i="5"/>
  <c r="L217" i="5"/>
  <c r="H217" i="5"/>
  <c r="G217" i="5"/>
  <c r="F217" i="5"/>
  <c r="E217" i="5"/>
  <c r="D217" i="5"/>
  <c r="C217" i="5"/>
  <c r="E179" i="5"/>
  <c r="D179" i="5"/>
  <c r="C179" i="5"/>
  <c r="E177" i="5"/>
  <c r="D177" i="5"/>
  <c r="C177" i="5"/>
  <c r="E175" i="5"/>
  <c r="D175" i="5"/>
  <c r="C175" i="5"/>
  <c r="E173" i="5"/>
  <c r="D173" i="5"/>
  <c r="C173" i="5"/>
  <c r="E171" i="5"/>
  <c r="D171" i="5"/>
  <c r="E169" i="5"/>
  <c r="D169" i="5"/>
  <c r="C169" i="5"/>
  <c r="E167" i="5"/>
  <c r="D167" i="5"/>
  <c r="C167" i="5"/>
  <c r="E165" i="5"/>
  <c r="D165" i="5"/>
  <c r="C165" i="5"/>
  <c r="E160" i="5"/>
  <c r="D160" i="5"/>
  <c r="C160" i="5"/>
  <c r="E156" i="5"/>
  <c r="D156" i="5"/>
  <c r="C156" i="5"/>
  <c r="E148" i="5"/>
  <c r="D148" i="5"/>
  <c r="C148" i="5"/>
  <c r="E145" i="5"/>
  <c r="D145" i="5"/>
  <c r="C145" i="5"/>
  <c r="E136" i="5"/>
  <c r="D136" i="5"/>
  <c r="C136" i="5"/>
  <c r="E134" i="5"/>
  <c r="D134" i="5"/>
  <c r="C134" i="5"/>
  <c r="E132" i="5"/>
  <c r="D132" i="5"/>
  <c r="C132" i="5"/>
  <c r="W131" i="5"/>
  <c r="V131" i="5"/>
  <c r="U131" i="5"/>
  <c r="Q131" i="5"/>
  <c r="P131" i="5"/>
  <c r="O131" i="5"/>
  <c r="K131" i="5"/>
  <c r="J131" i="5"/>
  <c r="I131" i="5"/>
  <c r="W130" i="5"/>
  <c r="V130" i="5"/>
  <c r="U130" i="5"/>
  <c r="Q130" i="5"/>
  <c r="P130" i="5"/>
  <c r="O130" i="5"/>
  <c r="K130" i="5"/>
  <c r="J130" i="5"/>
  <c r="I130" i="5"/>
  <c r="W129" i="5"/>
  <c r="V129" i="5"/>
  <c r="U129" i="5"/>
  <c r="Q129" i="5"/>
  <c r="P129" i="5"/>
  <c r="O129" i="5"/>
  <c r="K129" i="5"/>
  <c r="J129" i="5"/>
  <c r="I129" i="5"/>
  <c r="W128" i="5"/>
  <c r="V128" i="5"/>
  <c r="U128" i="5"/>
  <c r="Q128" i="5"/>
  <c r="P128" i="5"/>
  <c r="O128" i="5"/>
  <c r="K128" i="5"/>
  <c r="J128" i="5"/>
  <c r="I128" i="5"/>
  <c r="T127" i="5"/>
  <c r="S127" i="5"/>
  <c r="R127" i="5"/>
  <c r="N127" i="5"/>
  <c r="M127" i="5"/>
  <c r="M126" i="5" s="1"/>
  <c r="L127" i="5"/>
  <c r="L126" i="5" s="1"/>
  <c r="H127" i="5"/>
  <c r="H126" i="5" s="1"/>
  <c r="G127" i="5"/>
  <c r="G126" i="5" s="1"/>
  <c r="F127" i="5"/>
  <c r="E127" i="5"/>
  <c r="D127" i="5"/>
  <c r="C127" i="5"/>
  <c r="T126" i="5"/>
  <c r="S126" i="5"/>
  <c r="W125" i="5"/>
  <c r="V125" i="5"/>
  <c r="U125" i="5"/>
  <c r="Q125" i="5"/>
  <c r="P125" i="5"/>
  <c r="O125" i="5"/>
  <c r="K125" i="5"/>
  <c r="J125" i="5"/>
  <c r="I125" i="5"/>
  <c r="W124" i="5"/>
  <c r="V124" i="5"/>
  <c r="U124" i="5"/>
  <c r="Q124" i="5"/>
  <c r="P124" i="5"/>
  <c r="O124" i="5"/>
  <c r="K124" i="5"/>
  <c r="J124" i="5"/>
  <c r="I124" i="5"/>
  <c r="T123" i="5"/>
  <c r="S123" i="5"/>
  <c r="R123" i="5"/>
  <c r="N123" i="5"/>
  <c r="M123" i="5"/>
  <c r="L123" i="5"/>
  <c r="H123" i="5"/>
  <c r="G123" i="5"/>
  <c r="F123" i="5"/>
  <c r="E123" i="5"/>
  <c r="D123" i="5"/>
  <c r="C123" i="5"/>
  <c r="W120" i="5"/>
  <c r="V120" i="5"/>
  <c r="U120" i="5"/>
  <c r="Q120" i="5"/>
  <c r="P120" i="5"/>
  <c r="O120" i="5"/>
  <c r="K120" i="5"/>
  <c r="J120" i="5"/>
  <c r="I120" i="5"/>
  <c r="T119" i="5"/>
  <c r="W119" i="5" s="1"/>
  <c r="S119" i="5"/>
  <c r="V119" i="5" s="1"/>
  <c r="R119" i="5"/>
  <c r="U119" i="5" s="1"/>
  <c r="Q119" i="5"/>
  <c r="P119" i="5"/>
  <c r="O119" i="5"/>
  <c r="K119" i="5"/>
  <c r="J119" i="5"/>
  <c r="I119" i="5"/>
  <c r="W118" i="5"/>
  <c r="V118" i="5"/>
  <c r="U118" i="5"/>
  <c r="Q118" i="5"/>
  <c r="P118" i="5"/>
  <c r="O118" i="5"/>
  <c r="K118" i="5"/>
  <c r="J118" i="5"/>
  <c r="I118" i="5"/>
  <c r="W117" i="5"/>
  <c r="V117" i="5"/>
  <c r="U117" i="5"/>
  <c r="Q117" i="5"/>
  <c r="P117" i="5"/>
  <c r="O117" i="5"/>
  <c r="K117" i="5"/>
  <c r="J117" i="5"/>
  <c r="I117" i="5"/>
  <c r="W116" i="5"/>
  <c r="V116" i="5"/>
  <c r="U116" i="5"/>
  <c r="Q116" i="5"/>
  <c r="P116" i="5"/>
  <c r="O116" i="5"/>
  <c r="K116" i="5"/>
  <c r="J116" i="5"/>
  <c r="I116" i="5"/>
  <c r="T115" i="5"/>
  <c r="T113" i="5" s="1"/>
  <c r="S115" i="5"/>
  <c r="S113" i="5" s="1"/>
  <c r="R115" i="5"/>
  <c r="R113" i="5" s="1"/>
  <c r="N115" i="5"/>
  <c r="N113" i="5" s="1"/>
  <c r="M115" i="5"/>
  <c r="L115" i="5"/>
  <c r="L113" i="5" s="1"/>
  <c r="H115" i="5"/>
  <c r="G115" i="5"/>
  <c r="F115" i="5"/>
  <c r="F113" i="5" s="1"/>
  <c r="E115" i="5"/>
  <c r="D115" i="5"/>
  <c r="D113" i="5" s="1"/>
  <c r="C115" i="5"/>
  <c r="C113" i="5" s="1"/>
  <c r="W114" i="5"/>
  <c r="V114" i="5"/>
  <c r="U114" i="5"/>
  <c r="Q114" i="5"/>
  <c r="P114" i="5"/>
  <c r="O114" i="5"/>
  <c r="K114" i="5"/>
  <c r="J114" i="5"/>
  <c r="I114" i="5"/>
  <c r="W112" i="5"/>
  <c r="V112" i="5"/>
  <c r="U112" i="5"/>
  <c r="Q112" i="5"/>
  <c r="P112" i="5"/>
  <c r="O112" i="5"/>
  <c r="K112" i="5"/>
  <c r="J112" i="5"/>
  <c r="I112" i="5"/>
  <c r="W111" i="5"/>
  <c r="V111" i="5"/>
  <c r="U111" i="5"/>
  <c r="Q111" i="5"/>
  <c r="P111" i="5"/>
  <c r="O111" i="5"/>
  <c r="K111" i="5"/>
  <c r="J111" i="5"/>
  <c r="I111" i="5"/>
  <c r="W110" i="5"/>
  <c r="V110" i="5"/>
  <c r="U110" i="5"/>
  <c r="Q110" i="5"/>
  <c r="P110" i="5"/>
  <c r="O110" i="5"/>
  <c r="K110" i="5"/>
  <c r="J110" i="5"/>
  <c r="I110" i="5"/>
  <c r="W109" i="5"/>
  <c r="V109" i="5"/>
  <c r="U109" i="5"/>
  <c r="Q109" i="5"/>
  <c r="P109" i="5"/>
  <c r="O109" i="5"/>
  <c r="K109" i="5"/>
  <c r="J109" i="5"/>
  <c r="I109" i="5"/>
  <c r="W108" i="5"/>
  <c r="V108" i="5"/>
  <c r="U108" i="5"/>
  <c r="Q108" i="5"/>
  <c r="P108" i="5"/>
  <c r="O108" i="5"/>
  <c r="K108" i="5"/>
  <c r="J108" i="5"/>
  <c r="I108" i="5"/>
  <c r="W107" i="5"/>
  <c r="V107" i="5"/>
  <c r="U107" i="5"/>
  <c r="Q107" i="5"/>
  <c r="P107" i="5"/>
  <c r="O107" i="5"/>
  <c r="K107" i="5"/>
  <c r="J107" i="5"/>
  <c r="I107" i="5"/>
  <c r="W106" i="5"/>
  <c r="V106" i="5"/>
  <c r="U106" i="5"/>
  <c r="Q106" i="5"/>
  <c r="P106" i="5"/>
  <c r="O106" i="5"/>
  <c r="K106" i="5"/>
  <c r="J106" i="5"/>
  <c r="I106" i="5"/>
  <c r="W105" i="5"/>
  <c r="V105" i="5"/>
  <c r="U105" i="5"/>
  <c r="Q105" i="5"/>
  <c r="P105" i="5"/>
  <c r="O105" i="5"/>
  <c r="K105" i="5"/>
  <c r="J105" i="5"/>
  <c r="I105" i="5"/>
  <c r="W104" i="5"/>
  <c r="V104" i="5"/>
  <c r="U104" i="5"/>
  <c r="Q104" i="5"/>
  <c r="P104" i="5"/>
  <c r="O104" i="5"/>
  <c r="K104" i="5"/>
  <c r="J104" i="5"/>
  <c r="I104" i="5"/>
  <c r="T103" i="5"/>
  <c r="S103" i="5"/>
  <c r="R103" i="5"/>
  <c r="N103" i="5"/>
  <c r="M103" i="5"/>
  <c r="L103" i="5"/>
  <c r="H103" i="5"/>
  <c r="G103" i="5"/>
  <c r="F103" i="5"/>
  <c r="E103" i="5"/>
  <c r="D103" i="5"/>
  <c r="J103" i="5" s="1"/>
  <c r="C103" i="5"/>
  <c r="W102" i="5"/>
  <c r="V102" i="5"/>
  <c r="U102" i="5"/>
  <c r="Q102" i="5"/>
  <c r="P102" i="5"/>
  <c r="O102" i="5"/>
  <c r="K102" i="5"/>
  <c r="J102" i="5"/>
  <c r="I102" i="5"/>
  <c r="W101" i="5"/>
  <c r="V101" i="5"/>
  <c r="U101" i="5"/>
  <c r="Q101" i="5"/>
  <c r="P101" i="5"/>
  <c r="O101" i="5"/>
  <c r="K101" i="5"/>
  <c r="J101" i="5"/>
  <c r="I101" i="5"/>
  <c r="W100" i="5"/>
  <c r="V100" i="5"/>
  <c r="U100" i="5"/>
  <c r="Q100" i="5"/>
  <c r="P100" i="5"/>
  <c r="O100" i="5"/>
  <c r="K100" i="5"/>
  <c r="J100" i="5"/>
  <c r="I100" i="5"/>
  <c r="W99" i="5"/>
  <c r="V99" i="5"/>
  <c r="U99" i="5"/>
  <c r="Q99" i="5"/>
  <c r="P99" i="5"/>
  <c r="O99" i="5"/>
  <c r="K99" i="5"/>
  <c r="J99" i="5"/>
  <c r="I99" i="5"/>
  <c r="W96" i="5"/>
  <c r="V96" i="5"/>
  <c r="U96" i="5"/>
  <c r="Q96" i="5"/>
  <c r="P96" i="5"/>
  <c r="O96" i="5"/>
  <c r="K96" i="5"/>
  <c r="J96" i="5"/>
  <c r="I96" i="5"/>
  <c r="W95" i="5"/>
  <c r="V95" i="5"/>
  <c r="U95" i="5"/>
  <c r="Q95" i="5"/>
  <c r="P95" i="5"/>
  <c r="O95" i="5"/>
  <c r="K95" i="5"/>
  <c r="J95" i="5"/>
  <c r="I95" i="5"/>
  <c r="T94" i="5"/>
  <c r="S94" i="5"/>
  <c r="R94" i="5"/>
  <c r="N94" i="5"/>
  <c r="M94" i="5"/>
  <c r="V94" i="5" s="1"/>
  <c r="L94" i="5"/>
  <c r="H94" i="5"/>
  <c r="G94" i="5"/>
  <c r="F94" i="5"/>
  <c r="E94" i="5"/>
  <c r="D94" i="5"/>
  <c r="J94" i="5" s="1"/>
  <c r="C94" i="5"/>
  <c r="T93" i="5"/>
  <c r="S93" i="5"/>
  <c r="R93" i="5"/>
  <c r="N93" i="5"/>
  <c r="N87" i="5" s="1"/>
  <c r="M93" i="5"/>
  <c r="L93" i="5"/>
  <c r="H93" i="5"/>
  <c r="G93" i="5"/>
  <c r="F93" i="5"/>
  <c r="F87" i="5" s="1"/>
  <c r="E87" i="5"/>
  <c r="W92" i="5"/>
  <c r="V92" i="5"/>
  <c r="U92" i="5"/>
  <c r="Q92" i="5"/>
  <c r="P92" i="5"/>
  <c r="O92" i="5"/>
  <c r="K92" i="5"/>
  <c r="J92" i="5"/>
  <c r="I92" i="5"/>
  <c r="W91" i="5"/>
  <c r="V91" i="5"/>
  <c r="U91" i="5"/>
  <c r="Q91" i="5"/>
  <c r="P91" i="5"/>
  <c r="O91" i="5"/>
  <c r="K91" i="5"/>
  <c r="J91" i="5"/>
  <c r="I91" i="5"/>
  <c r="W90" i="5"/>
  <c r="V90" i="5"/>
  <c r="U90" i="5"/>
  <c r="Q90" i="5"/>
  <c r="P90" i="5"/>
  <c r="O90" i="5"/>
  <c r="K90" i="5"/>
  <c r="J90" i="5"/>
  <c r="I90" i="5"/>
  <c r="W89" i="5"/>
  <c r="V89" i="5"/>
  <c r="U89" i="5"/>
  <c r="Q89" i="5"/>
  <c r="P89" i="5"/>
  <c r="O89" i="5"/>
  <c r="K89" i="5"/>
  <c r="J89" i="5"/>
  <c r="I89" i="5"/>
  <c r="W88" i="5"/>
  <c r="V88" i="5"/>
  <c r="U88" i="5"/>
  <c r="Q88" i="5"/>
  <c r="P88" i="5"/>
  <c r="O88" i="5"/>
  <c r="K88" i="5"/>
  <c r="J88" i="5"/>
  <c r="I88" i="5"/>
  <c r="R87" i="5"/>
  <c r="W84" i="5"/>
  <c r="V84" i="5"/>
  <c r="U84" i="5"/>
  <c r="Q84" i="5"/>
  <c r="P84" i="5"/>
  <c r="O84" i="5"/>
  <c r="E84" i="5"/>
  <c r="K84" i="5" s="1"/>
  <c r="D84" i="5"/>
  <c r="J84" i="5" s="1"/>
  <c r="C84" i="5"/>
  <c r="I84" i="5" s="1"/>
  <c r="W80" i="5"/>
  <c r="V80" i="5"/>
  <c r="U80" i="5"/>
  <c r="Q80" i="5"/>
  <c r="P80" i="5"/>
  <c r="O80" i="5"/>
  <c r="K80" i="5"/>
  <c r="J80" i="5"/>
  <c r="I80" i="5"/>
  <c r="W79" i="5"/>
  <c r="V79" i="5"/>
  <c r="U79" i="5"/>
  <c r="Q79" i="5"/>
  <c r="P79" i="5"/>
  <c r="O79" i="5"/>
  <c r="K79" i="5"/>
  <c r="J79" i="5"/>
  <c r="I79" i="5"/>
  <c r="W78" i="5"/>
  <c r="V78" i="5"/>
  <c r="U78" i="5"/>
  <c r="Q78" i="5"/>
  <c r="P78" i="5"/>
  <c r="O78" i="5"/>
  <c r="K78" i="5"/>
  <c r="J78" i="5"/>
  <c r="I78" i="5"/>
  <c r="T77" i="5"/>
  <c r="S77" i="5"/>
  <c r="R77" i="5"/>
  <c r="N77" i="5"/>
  <c r="M77" i="5"/>
  <c r="L77" i="5"/>
  <c r="H77" i="5"/>
  <c r="G77" i="5"/>
  <c r="F77" i="5"/>
  <c r="E77" i="5"/>
  <c r="D77" i="5"/>
  <c r="C77" i="5"/>
  <c r="W76" i="5"/>
  <c r="V76" i="5"/>
  <c r="U76" i="5"/>
  <c r="Q76" i="5"/>
  <c r="P76" i="5"/>
  <c r="O76" i="5"/>
  <c r="K76" i="5"/>
  <c r="J76" i="5"/>
  <c r="I76" i="5"/>
  <c r="W74" i="5"/>
  <c r="V74" i="5"/>
  <c r="U74" i="5"/>
  <c r="Q74" i="5"/>
  <c r="P74" i="5"/>
  <c r="O74" i="5"/>
  <c r="K74" i="5"/>
  <c r="J74" i="5"/>
  <c r="I74" i="5"/>
  <c r="W73" i="5"/>
  <c r="V73" i="5"/>
  <c r="U73" i="5"/>
  <c r="Q73" i="5"/>
  <c r="P73" i="5"/>
  <c r="O73" i="5"/>
  <c r="K73" i="5"/>
  <c r="J73" i="5"/>
  <c r="I73" i="5"/>
  <c r="W72" i="5"/>
  <c r="V72" i="5"/>
  <c r="U72" i="5"/>
  <c r="Q72" i="5"/>
  <c r="P72" i="5"/>
  <c r="O72" i="5"/>
  <c r="K72" i="5"/>
  <c r="J72" i="5"/>
  <c r="I72" i="5"/>
  <c r="W71" i="5"/>
  <c r="V71" i="5"/>
  <c r="U71" i="5"/>
  <c r="Q71" i="5"/>
  <c r="P71" i="5"/>
  <c r="O71" i="5"/>
  <c r="K71" i="5"/>
  <c r="J71" i="5"/>
  <c r="I71" i="5"/>
  <c r="W70" i="5"/>
  <c r="V70" i="5"/>
  <c r="U70" i="5"/>
  <c r="Q70" i="5"/>
  <c r="P70" i="5"/>
  <c r="O70" i="5"/>
  <c r="K70" i="5"/>
  <c r="J70" i="5"/>
  <c r="I70" i="5"/>
  <c r="T69" i="5"/>
  <c r="T68" i="5" s="1"/>
  <c r="S69" i="5"/>
  <c r="R69" i="5"/>
  <c r="R68" i="5" s="1"/>
  <c r="N69" i="5"/>
  <c r="M69" i="5"/>
  <c r="L69" i="5"/>
  <c r="L68" i="5" s="1"/>
  <c r="H69" i="5"/>
  <c r="H68" i="5" s="1"/>
  <c r="G69" i="5"/>
  <c r="F69" i="5"/>
  <c r="E69" i="5"/>
  <c r="E68" i="5" s="1"/>
  <c r="D69" i="5"/>
  <c r="D68" i="5" s="1"/>
  <c r="C69" i="5"/>
  <c r="C68" i="5" s="1"/>
  <c r="S68" i="5"/>
  <c r="W67" i="5"/>
  <c r="V67" i="5"/>
  <c r="U67" i="5"/>
  <c r="Q67" i="5"/>
  <c r="P67" i="5"/>
  <c r="O67" i="5"/>
  <c r="K67" i="5"/>
  <c r="J67" i="5"/>
  <c r="I67" i="5"/>
  <c r="W66" i="5"/>
  <c r="V66" i="5"/>
  <c r="U66" i="5"/>
  <c r="Q66" i="5"/>
  <c r="P66" i="5"/>
  <c r="O66" i="5"/>
  <c r="K66" i="5"/>
  <c r="J66" i="5"/>
  <c r="I66" i="5"/>
  <c r="T65" i="5"/>
  <c r="S65" i="5"/>
  <c r="V65" i="5" s="1"/>
  <c r="R65" i="5"/>
  <c r="N65" i="5"/>
  <c r="M65" i="5"/>
  <c r="L65" i="5"/>
  <c r="H65" i="5"/>
  <c r="G65" i="5"/>
  <c r="J65" i="5" s="1"/>
  <c r="F65" i="5"/>
  <c r="O65" i="5" s="1"/>
  <c r="E65" i="5"/>
  <c r="D65" i="5"/>
  <c r="C65" i="5"/>
  <c r="W64" i="5"/>
  <c r="V64" i="5"/>
  <c r="U64" i="5"/>
  <c r="Q64" i="5"/>
  <c r="P64" i="5"/>
  <c r="O64" i="5"/>
  <c r="K64" i="5"/>
  <c r="J64" i="5"/>
  <c r="I64" i="5"/>
  <c r="W63" i="5"/>
  <c r="V63" i="5"/>
  <c r="U63" i="5"/>
  <c r="Q63" i="5"/>
  <c r="P63" i="5"/>
  <c r="O63" i="5"/>
  <c r="K63" i="5"/>
  <c r="J63" i="5"/>
  <c r="I63" i="5"/>
  <c r="W62" i="5"/>
  <c r="V62" i="5"/>
  <c r="U62" i="5"/>
  <c r="Q62" i="5"/>
  <c r="P62" i="5"/>
  <c r="O62" i="5"/>
  <c r="K62" i="5"/>
  <c r="J62" i="5"/>
  <c r="I62" i="5"/>
  <c r="T61" i="5"/>
  <c r="S61" i="5"/>
  <c r="R61" i="5"/>
  <c r="N61" i="5"/>
  <c r="M61" i="5"/>
  <c r="L61" i="5"/>
  <c r="O61" i="5" s="1"/>
  <c r="H61" i="5"/>
  <c r="G61" i="5"/>
  <c r="F61" i="5"/>
  <c r="E61" i="5"/>
  <c r="D61" i="5"/>
  <c r="C61" i="5"/>
  <c r="W60" i="5"/>
  <c r="V60" i="5"/>
  <c r="U60" i="5"/>
  <c r="Q60" i="5"/>
  <c r="P60" i="5"/>
  <c r="O60" i="5"/>
  <c r="K60" i="5"/>
  <c r="J60" i="5"/>
  <c r="I60" i="5"/>
  <c r="W59" i="5"/>
  <c r="V59" i="5"/>
  <c r="U59" i="5"/>
  <c r="Q59" i="5"/>
  <c r="P59" i="5"/>
  <c r="O59" i="5"/>
  <c r="K59" i="5"/>
  <c r="J59" i="5"/>
  <c r="I59" i="5"/>
  <c r="W58" i="5"/>
  <c r="V58" i="5"/>
  <c r="U58" i="5"/>
  <c r="Q58" i="5"/>
  <c r="P58" i="5"/>
  <c r="O58" i="5"/>
  <c r="K58" i="5"/>
  <c r="J58" i="5"/>
  <c r="I58" i="5"/>
  <c r="W54" i="5"/>
  <c r="V54" i="5"/>
  <c r="U54" i="5"/>
  <c r="Q54" i="5"/>
  <c r="P54" i="5"/>
  <c r="O54" i="5"/>
  <c r="E54" i="5"/>
  <c r="K54" i="5" s="1"/>
  <c r="D54" i="5"/>
  <c r="J54" i="5" s="1"/>
  <c r="C54" i="5"/>
  <c r="I54" i="5" s="1"/>
  <c r="W53" i="5"/>
  <c r="V53" i="5"/>
  <c r="U53" i="5"/>
  <c r="Q53" i="5"/>
  <c r="P53" i="5"/>
  <c r="O53" i="5"/>
  <c r="K53" i="5"/>
  <c r="J53" i="5"/>
  <c r="I53" i="5"/>
  <c r="T51" i="5"/>
  <c r="T49" i="5" s="1"/>
  <c r="S51" i="5"/>
  <c r="R51" i="5"/>
  <c r="N51" i="5"/>
  <c r="M51" i="5"/>
  <c r="L51" i="5"/>
  <c r="L49" i="5" s="1"/>
  <c r="H51" i="5"/>
  <c r="G51" i="5"/>
  <c r="G49" i="5" s="1"/>
  <c r="F51" i="5"/>
  <c r="F49" i="5" s="1"/>
  <c r="E51" i="5"/>
  <c r="D51" i="5"/>
  <c r="C51" i="5"/>
  <c r="W50" i="5"/>
  <c r="V50" i="5"/>
  <c r="U50" i="5"/>
  <c r="Q50" i="5"/>
  <c r="P50" i="5"/>
  <c r="O50" i="5"/>
  <c r="K50" i="5"/>
  <c r="J50" i="5"/>
  <c r="I50" i="5"/>
  <c r="M49" i="5"/>
  <c r="W47" i="5"/>
  <c r="V47" i="5"/>
  <c r="U47" i="5"/>
  <c r="Q47" i="5"/>
  <c r="P47" i="5"/>
  <c r="O47" i="5"/>
  <c r="K47" i="5"/>
  <c r="J47" i="5"/>
  <c r="I47" i="5"/>
  <c r="W46" i="5"/>
  <c r="V46" i="5"/>
  <c r="U46" i="5"/>
  <c r="Q46" i="5"/>
  <c r="P46" i="5"/>
  <c r="O46" i="5"/>
  <c r="K46" i="5"/>
  <c r="J46" i="5"/>
  <c r="I46" i="5"/>
  <c r="W45" i="5"/>
  <c r="V45" i="5"/>
  <c r="U45" i="5"/>
  <c r="Q45" i="5"/>
  <c r="P45" i="5"/>
  <c r="O45" i="5"/>
  <c r="K45" i="5"/>
  <c r="J45" i="5"/>
  <c r="I45" i="5"/>
  <c r="W44" i="5"/>
  <c r="V44" i="5"/>
  <c r="U44" i="5"/>
  <c r="Q44" i="5"/>
  <c r="P44" i="5"/>
  <c r="O44" i="5"/>
  <c r="K44" i="5"/>
  <c r="J44" i="5"/>
  <c r="I44" i="5"/>
  <c r="W43" i="5"/>
  <c r="V43" i="5"/>
  <c r="U43" i="5"/>
  <c r="Q43" i="5"/>
  <c r="P43" i="5"/>
  <c r="O43" i="5"/>
  <c r="K43" i="5"/>
  <c r="J43" i="5"/>
  <c r="I43" i="5"/>
  <c r="W42" i="5"/>
  <c r="V42" i="5"/>
  <c r="U42" i="5"/>
  <c r="Q42" i="5"/>
  <c r="P42" i="5"/>
  <c r="O42" i="5"/>
  <c r="K42" i="5"/>
  <c r="J42" i="5"/>
  <c r="I42" i="5"/>
  <c r="T41" i="5"/>
  <c r="S41" i="5"/>
  <c r="S40" i="5" s="1"/>
  <c r="R41" i="5"/>
  <c r="N41" i="5"/>
  <c r="M41" i="5"/>
  <c r="L41" i="5"/>
  <c r="H41" i="5"/>
  <c r="G41" i="5"/>
  <c r="G40" i="5" s="1"/>
  <c r="F41" i="5"/>
  <c r="F40" i="5" s="1"/>
  <c r="E41" i="5"/>
  <c r="E40" i="5" s="1"/>
  <c r="D41" i="5"/>
  <c r="D40" i="5" s="1"/>
  <c r="C41" i="5"/>
  <c r="C40" i="5" s="1"/>
  <c r="W39" i="5"/>
  <c r="V39" i="5"/>
  <c r="U39" i="5"/>
  <c r="Q39" i="5"/>
  <c r="P39" i="5"/>
  <c r="O39" i="5"/>
  <c r="K39" i="5"/>
  <c r="J39" i="5"/>
  <c r="I39" i="5"/>
  <c r="W38" i="5"/>
  <c r="V38" i="5"/>
  <c r="U38" i="5"/>
  <c r="Q38" i="5"/>
  <c r="P38" i="5"/>
  <c r="O38" i="5"/>
  <c r="K38" i="5"/>
  <c r="J38" i="5"/>
  <c r="I38" i="5"/>
  <c r="T37" i="5"/>
  <c r="S37" i="5"/>
  <c r="S35" i="5" s="1"/>
  <c r="R37" i="5"/>
  <c r="N37" i="5"/>
  <c r="M37" i="5"/>
  <c r="M35" i="5" s="1"/>
  <c r="L37" i="5"/>
  <c r="L35" i="5" s="1"/>
  <c r="H37" i="5"/>
  <c r="H35" i="5" s="1"/>
  <c r="G37" i="5"/>
  <c r="G35" i="5" s="1"/>
  <c r="F37" i="5"/>
  <c r="F35" i="5" s="1"/>
  <c r="E37" i="5"/>
  <c r="E35" i="5" s="1"/>
  <c r="D37" i="5"/>
  <c r="D35" i="5" s="1"/>
  <c r="C37" i="5"/>
  <c r="C35" i="5" s="1"/>
  <c r="W36" i="5"/>
  <c r="V36" i="5"/>
  <c r="U36" i="5"/>
  <c r="Q36" i="5"/>
  <c r="P36" i="5"/>
  <c r="O36" i="5"/>
  <c r="K36" i="5"/>
  <c r="J36" i="5"/>
  <c r="I36" i="5"/>
  <c r="T35" i="5"/>
  <c r="W34" i="5"/>
  <c r="V34" i="5"/>
  <c r="U34" i="5"/>
  <c r="Q34" i="5"/>
  <c r="P34" i="5"/>
  <c r="O34" i="5"/>
  <c r="K34" i="5"/>
  <c r="J34" i="5"/>
  <c r="I34" i="5"/>
  <c r="W33" i="5"/>
  <c r="V33" i="5"/>
  <c r="U33" i="5"/>
  <c r="Q33" i="5"/>
  <c r="P33" i="5"/>
  <c r="O33" i="5"/>
  <c r="K33" i="5"/>
  <c r="J33" i="5"/>
  <c r="I33" i="5"/>
  <c r="W32" i="5"/>
  <c r="V32" i="5"/>
  <c r="U32" i="5"/>
  <c r="Q32" i="5"/>
  <c r="P32" i="5"/>
  <c r="O32" i="5"/>
  <c r="K32" i="5"/>
  <c r="J32" i="5"/>
  <c r="I32" i="5"/>
  <c r="W31" i="5"/>
  <c r="V31" i="5"/>
  <c r="U31" i="5"/>
  <c r="Q31" i="5"/>
  <c r="P31" i="5"/>
  <c r="O31" i="5"/>
  <c r="K31" i="5"/>
  <c r="J31" i="5"/>
  <c r="I31" i="5"/>
  <c r="W30" i="5"/>
  <c r="V30" i="5"/>
  <c r="U30" i="5"/>
  <c r="Q30" i="5"/>
  <c r="P30" i="5"/>
  <c r="O30" i="5"/>
  <c r="K30" i="5"/>
  <c r="J30" i="5"/>
  <c r="I30" i="5"/>
  <c r="W29" i="5"/>
  <c r="V29" i="5"/>
  <c r="U29" i="5"/>
  <c r="Q29" i="5"/>
  <c r="P29" i="5"/>
  <c r="O29" i="5"/>
  <c r="K29" i="5"/>
  <c r="J29" i="5"/>
  <c r="I29" i="5"/>
  <c r="W28" i="5"/>
  <c r="V28" i="5"/>
  <c r="U28" i="5"/>
  <c r="Q28" i="5"/>
  <c r="P28" i="5"/>
  <c r="O28" i="5"/>
  <c r="K28" i="5"/>
  <c r="J28" i="5"/>
  <c r="I28" i="5"/>
  <c r="W27" i="5"/>
  <c r="V27" i="5"/>
  <c r="U27" i="5"/>
  <c r="Q27" i="5"/>
  <c r="P27" i="5"/>
  <c r="O27" i="5"/>
  <c r="K27" i="5"/>
  <c r="J27" i="5"/>
  <c r="I27" i="5"/>
  <c r="W26" i="5"/>
  <c r="V26" i="5"/>
  <c r="U26" i="5"/>
  <c r="Q26" i="5"/>
  <c r="P26" i="5"/>
  <c r="O26" i="5"/>
  <c r="K26" i="5"/>
  <c r="J26" i="5"/>
  <c r="I26" i="5"/>
  <c r="T25" i="5"/>
  <c r="S25" i="5"/>
  <c r="S24" i="5" s="1"/>
  <c r="R25" i="5"/>
  <c r="R24" i="5" s="1"/>
  <c r="N25" i="5"/>
  <c r="M25" i="5"/>
  <c r="L25" i="5"/>
  <c r="H25" i="5"/>
  <c r="G25" i="5"/>
  <c r="G24" i="5" s="1"/>
  <c r="F25" i="5"/>
  <c r="I25" i="5" s="1"/>
  <c r="E25" i="5"/>
  <c r="E24" i="5" s="1"/>
  <c r="D25" i="5"/>
  <c r="D24" i="5" s="1"/>
  <c r="C25" i="5"/>
  <c r="C24" i="5" s="1"/>
  <c r="W23" i="5"/>
  <c r="V23" i="5"/>
  <c r="U23" i="5"/>
  <c r="Q23" i="5"/>
  <c r="P23" i="5"/>
  <c r="O23" i="5"/>
  <c r="K23" i="5"/>
  <c r="J23" i="5"/>
  <c r="I23" i="5"/>
  <c r="W22" i="5"/>
  <c r="V22" i="5"/>
  <c r="U22" i="5"/>
  <c r="Q22" i="5"/>
  <c r="P22" i="5"/>
  <c r="O22" i="5"/>
  <c r="K22" i="5"/>
  <c r="J22" i="5"/>
  <c r="I22" i="5"/>
  <c r="W21" i="5"/>
  <c r="V21" i="5"/>
  <c r="U21" i="5"/>
  <c r="Q21" i="5"/>
  <c r="P21" i="5"/>
  <c r="O21" i="5"/>
  <c r="K21" i="5"/>
  <c r="J21" i="5"/>
  <c r="I21" i="5"/>
  <c r="W20" i="5"/>
  <c r="V20" i="5"/>
  <c r="U20" i="5"/>
  <c r="Q20" i="5"/>
  <c r="P20" i="5"/>
  <c r="O20" i="5"/>
  <c r="K20" i="5"/>
  <c r="J20" i="5"/>
  <c r="I20" i="5"/>
  <c r="T19" i="5"/>
  <c r="S19" i="5"/>
  <c r="S18" i="5" s="1"/>
  <c r="R19" i="5"/>
  <c r="N19" i="5"/>
  <c r="M19" i="5"/>
  <c r="M18" i="5" s="1"/>
  <c r="L19" i="5"/>
  <c r="H19" i="5"/>
  <c r="G19" i="5"/>
  <c r="G18" i="5" s="1"/>
  <c r="F19" i="5"/>
  <c r="E19" i="5"/>
  <c r="E18" i="5" s="1"/>
  <c r="D19" i="5"/>
  <c r="D18" i="5" s="1"/>
  <c r="C19" i="5"/>
  <c r="C18" i="5" s="1"/>
  <c r="H18" i="5"/>
  <c r="W15" i="5"/>
  <c r="V15" i="5"/>
  <c r="U15" i="5"/>
  <c r="Q15" i="5"/>
  <c r="P15" i="5"/>
  <c r="O15" i="5"/>
  <c r="K15" i="5"/>
  <c r="J15" i="5"/>
  <c r="I15" i="5"/>
  <c r="W14" i="5"/>
  <c r="V14" i="5"/>
  <c r="U14" i="5"/>
  <c r="Q14" i="5"/>
  <c r="P14" i="5"/>
  <c r="O14" i="5"/>
  <c r="K14" i="5"/>
  <c r="J14" i="5"/>
  <c r="I14" i="5"/>
  <c r="W13" i="5"/>
  <c r="V13" i="5"/>
  <c r="U13" i="5"/>
  <c r="Q13" i="5"/>
  <c r="P13" i="5"/>
  <c r="O13" i="5"/>
  <c r="K13" i="5"/>
  <c r="J13" i="5"/>
  <c r="I13" i="5"/>
  <c r="W12" i="5"/>
  <c r="V12" i="5"/>
  <c r="U12" i="5"/>
  <c r="Q12" i="5"/>
  <c r="P12" i="5"/>
  <c r="O12" i="5"/>
  <c r="K12" i="5"/>
  <c r="J12" i="5"/>
  <c r="I12" i="5"/>
  <c r="W11" i="5"/>
  <c r="V11" i="5"/>
  <c r="U11" i="5"/>
  <c r="Q11" i="5"/>
  <c r="P11" i="5"/>
  <c r="O11" i="5"/>
  <c r="K11" i="5"/>
  <c r="J11" i="5"/>
  <c r="I11" i="5"/>
  <c r="T10" i="5"/>
  <c r="T9" i="5" s="1"/>
  <c r="S10" i="5"/>
  <c r="S9" i="5" s="1"/>
  <c r="R10" i="5"/>
  <c r="R9" i="5" s="1"/>
  <c r="N10" i="5"/>
  <c r="N9" i="5" s="1"/>
  <c r="M10" i="5"/>
  <c r="L10" i="5"/>
  <c r="L9" i="5" s="1"/>
  <c r="H10" i="5"/>
  <c r="H9" i="5" s="1"/>
  <c r="G10" i="5"/>
  <c r="F10" i="5"/>
  <c r="E9" i="5"/>
  <c r="D9" i="5"/>
  <c r="C9" i="5"/>
  <c r="G9" i="5"/>
  <c r="J115" i="5" l="1"/>
  <c r="W113" i="5"/>
  <c r="W19" i="5"/>
  <c r="U41" i="5"/>
  <c r="J127" i="5"/>
  <c r="R216" i="5"/>
  <c r="E243" i="5"/>
  <c r="O248" i="5"/>
  <c r="Q245" i="5"/>
  <c r="Q77" i="5"/>
  <c r="W77" i="5"/>
  <c r="K123" i="5"/>
  <c r="P240" i="5"/>
  <c r="V240" i="5"/>
  <c r="V217" i="5"/>
  <c r="K230" i="5"/>
  <c r="Q230" i="5"/>
  <c r="F24" i="5"/>
  <c r="I24" i="5" s="1"/>
  <c r="K9" i="5"/>
  <c r="C87" i="5"/>
  <c r="C75" i="5" s="1"/>
  <c r="J40" i="5"/>
  <c r="I40" i="5"/>
  <c r="K19" i="5"/>
  <c r="K10" i="5"/>
  <c r="J51" i="5"/>
  <c r="U37" i="5"/>
  <c r="D49" i="5"/>
  <c r="D48" i="5" s="1"/>
  <c r="I61" i="5"/>
  <c r="W69" i="5"/>
  <c r="I94" i="5"/>
  <c r="U103" i="5"/>
  <c r="Q115" i="5"/>
  <c r="V126" i="5"/>
  <c r="O230" i="5"/>
  <c r="E75" i="5"/>
  <c r="P35" i="5"/>
  <c r="P49" i="5"/>
  <c r="G113" i="5"/>
  <c r="J113" i="5" s="1"/>
  <c r="Q248" i="5"/>
  <c r="V25" i="5"/>
  <c r="Q65" i="5"/>
  <c r="Q103" i="5"/>
  <c r="I35" i="5"/>
  <c r="N68" i="5"/>
  <c r="Q68" i="5" s="1"/>
  <c r="Q69" i="5"/>
  <c r="N243" i="5"/>
  <c r="K245" i="5"/>
  <c r="W248" i="5"/>
  <c r="E49" i="5"/>
  <c r="E48" i="5" s="1"/>
  <c r="I217" i="5"/>
  <c r="K240" i="5"/>
  <c r="W240" i="5"/>
  <c r="J10" i="5"/>
  <c r="Q10" i="5"/>
  <c r="J24" i="5"/>
  <c r="V35" i="5"/>
  <c r="I41" i="5"/>
  <c r="W65" i="5"/>
  <c r="K77" i="5"/>
  <c r="N75" i="5"/>
  <c r="P94" i="5"/>
  <c r="K103" i="5"/>
  <c r="H113" i="5"/>
  <c r="O113" i="5"/>
  <c r="J123" i="5"/>
  <c r="V123" i="5"/>
  <c r="K127" i="5"/>
  <c r="E216" i="5"/>
  <c r="O240" i="5"/>
  <c r="W243" i="5"/>
  <c r="U10" i="5"/>
  <c r="O10" i="5"/>
  <c r="I37" i="5"/>
  <c r="U51" i="5"/>
  <c r="Q61" i="5"/>
  <c r="I77" i="5"/>
  <c r="W93" i="5"/>
  <c r="O103" i="5"/>
  <c r="W103" i="5"/>
  <c r="U230" i="5"/>
  <c r="U69" i="5"/>
  <c r="J77" i="5"/>
  <c r="R75" i="5"/>
  <c r="P93" i="5"/>
  <c r="P127" i="5"/>
  <c r="V127" i="5"/>
  <c r="W230" i="5"/>
  <c r="N216" i="5"/>
  <c r="H243" i="5"/>
  <c r="K243" i="5" s="1"/>
  <c r="U9" i="5"/>
  <c r="J18" i="5"/>
  <c r="U113" i="5"/>
  <c r="K18" i="5"/>
  <c r="V19" i="5"/>
  <c r="R35" i="5"/>
  <c r="U35" i="5" s="1"/>
  <c r="O37" i="5"/>
  <c r="O51" i="5"/>
  <c r="P77" i="5"/>
  <c r="O94" i="5"/>
  <c r="F216" i="5"/>
  <c r="J240" i="5"/>
  <c r="Q25" i="5"/>
  <c r="O35" i="5"/>
  <c r="V41" i="5"/>
  <c r="F48" i="5"/>
  <c r="C49" i="5"/>
  <c r="C48" i="5" s="1"/>
  <c r="G48" i="5"/>
  <c r="J61" i="5"/>
  <c r="P61" i="5"/>
  <c r="U61" i="5"/>
  <c r="K65" i="5"/>
  <c r="J69" i="5"/>
  <c r="V69" i="5"/>
  <c r="M87" i="5"/>
  <c r="I93" i="5"/>
  <c r="I115" i="5"/>
  <c r="Q113" i="5"/>
  <c r="E164" i="5"/>
  <c r="E126" i="5" s="1"/>
  <c r="D164" i="5"/>
  <c r="D126" i="5" s="1"/>
  <c r="M216" i="5"/>
  <c r="P217" i="5"/>
  <c r="C230" i="5"/>
  <c r="I230" i="5" s="1"/>
  <c r="V245" i="5"/>
  <c r="P65" i="5"/>
  <c r="K69" i="5"/>
  <c r="U248" i="5"/>
  <c r="J9" i="5"/>
  <c r="V18" i="5"/>
  <c r="O19" i="5"/>
  <c r="K35" i="5"/>
  <c r="Q37" i="5"/>
  <c r="Q41" i="5"/>
  <c r="K51" i="5"/>
  <c r="Q51" i="5"/>
  <c r="W61" i="5"/>
  <c r="U65" i="5"/>
  <c r="K68" i="5"/>
  <c r="U77" i="5"/>
  <c r="K94" i="5"/>
  <c r="W94" i="5"/>
  <c r="I113" i="5"/>
  <c r="U115" i="5"/>
  <c r="I240" i="5"/>
  <c r="L243" i="5"/>
  <c r="O243" i="5" s="1"/>
  <c r="W9" i="5"/>
  <c r="P18" i="5"/>
  <c r="Q9" i="5"/>
  <c r="V51" i="5"/>
  <c r="S49" i="5"/>
  <c r="O49" i="5"/>
  <c r="L48" i="5"/>
  <c r="M75" i="5"/>
  <c r="V77" i="5"/>
  <c r="D87" i="5"/>
  <c r="D75" i="5" s="1"/>
  <c r="H87" i="5"/>
  <c r="Q93" i="5"/>
  <c r="K93" i="5"/>
  <c r="I127" i="5"/>
  <c r="F126" i="5"/>
  <c r="O127" i="5"/>
  <c r="U127" i="5"/>
  <c r="R126" i="5"/>
  <c r="U126" i="5" s="1"/>
  <c r="F9" i="5"/>
  <c r="I10" i="5"/>
  <c r="P10" i="5"/>
  <c r="M9" i="5"/>
  <c r="V9" i="5" s="1"/>
  <c r="V10" i="5"/>
  <c r="T18" i="5"/>
  <c r="U19" i="5"/>
  <c r="R18" i="5"/>
  <c r="M24" i="5"/>
  <c r="J25" i="5"/>
  <c r="P25" i="5"/>
  <c r="W25" i="5"/>
  <c r="T24" i="5"/>
  <c r="N35" i="5"/>
  <c r="J37" i="5"/>
  <c r="P37" i="5"/>
  <c r="W37" i="5"/>
  <c r="M40" i="5"/>
  <c r="R40" i="5"/>
  <c r="J41" i="5"/>
  <c r="P41" i="5"/>
  <c r="W41" i="5"/>
  <c r="T40" i="5"/>
  <c r="M48" i="5"/>
  <c r="H49" i="5"/>
  <c r="R49" i="5"/>
  <c r="I51" i="5"/>
  <c r="K61" i="5"/>
  <c r="I65" i="5"/>
  <c r="G68" i="5"/>
  <c r="J68" i="5" s="1"/>
  <c r="L87" i="5"/>
  <c r="U93" i="5"/>
  <c r="O93" i="5"/>
  <c r="P103" i="5"/>
  <c r="V103" i="5"/>
  <c r="O217" i="5"/>
  <c r="L216" i="5"/>
  <c r="U217" i="5"/>
  <c r="V230" i="5"/>
  <c r="S216" i="5"/>
  <c r="S121" i="5" s="1"/>
  <c r="V248" i="5"/>
  <c r="S243" i="5"/>
  <c r="V243" i="5" s="1"/>
  <c r="W10" i="5"/>
  <c r="J19" i="5"/>
  <c r="Q19" i="5"/>
  <c r="N18" i="5"/>
  <c r="Q18" i="5" s="1"/>
  <c r="N24" i="5"/>
  <c r="O25" i="5"/>
  <c r="L24" i="5"/>
  <c r="U25" i="5"/>
  <c r="J35" i="5"/>
  <c r="N40" i="5"/>
  <c r="O41" i="5"/>
  <c r="L40" i="5"/>
  <c r="O40" i="5" s="1"/>
  <c r="N49" i="5"/>
  <c r="W49" i="5" s="1"/>
  <c r="T48" i="5"/>
  <c r="P51" i="5"/>
  <c r="W51" i="5"/>
  <c r="I69" i="5"/>
  <c r="F68" i="5"/>
  <c r="I68" i="5" s="1"/>
  <c r="O69" i="5"/>
  <c r="F75" i="5"/>
  <c r="O77" i="5"/>
  <c r="V93" i="5"/>
  <c r="S87" i="5"/>
  <c r="V87" i="5" s="1"/>
  <c r="Q94" i="5"/>
  <c r="U94" i="5"/>
  <c r="P126" i="5"/>
  <c r="P19" i="5"/>
  <c r="L18" i="5"/>
  <c r="I19" i="5"/>
  <c r="F18" i="5"/>
  <c r="I18" i="5" s="1"/>
  <c r="K25" i="5"/>
  <c r="H24" i="5"/>
  <c r="K37" i="5"/>
  <c r="V37" i="5"/>
  <c r="K41" i="5"/>
  <c r="H40" i="5"/>
  <c r="K40" i="5" s="1"/>
  <c r="V61" i="5"/>
  <c r="U68" i="5"/>
  <c r="Q123" i="5"/>
  <c r="W123" i="5"/>
  <c r="P69" i="5"/>
  <c r="M68" i="5"/>
  <c r="T87" i="5"/>
  <c r="I103" i="5"/>
  <c r="P115" i="5"/>
  <c r="M113" i="5"/>
  <c r="V115" i="5"/>
  <c r="I123" i="5"/>
  <c r="F121" i="5"/>
  <c r="O123" i="5"/>
  <c r="U123" i="5"/>
  <c r="M122" i="5"/>
  <c r="M121" i="5"/>
  <c r="Q240" i="5"/>
  <c r="K115" i="5"/>
  <c r="E113" i="5"/>
  <c r="C164" i="5"/>
  <c r="C126" i="5" s="1"/>
  <c r="Q217" i="5"/>
  <c r="W217" i="5"/>
  <c r="T216" i="5"/>
  <c r="J93" i="5"/>
  <c r="G87" i="5"/>
  <c r="Q127" i="5"/>
  <c r="N126" i="5"/>
  <c r="N122" i="5" s="1"/>
  <c r="W127" i="5"/>
  <c r="D216" i="5"/>
  <c r="J217" i="5"/>
  <c r="K217" i="5"/>
  <c r="H216" i="5"/>
  <c r="J230" i="5"/>
  <c r="G216" i="5"/>
  <c r="P216" i="5" s="1"/>
  <c r="P230" i="5"/>
  <c r="U240" i="5"/>
  <c r="J245" i="5"/>
  <c r="D243" i="5"/>
  <c r="I248" i="5"/>
  <c r="C243" i="5"/>
  <c r="I243" i="5" s="1"/>
  <c r="J248" i="5"/>
  <c r="G243" i="5"/>
  <c r="P248" i="5"/>
  <c r="O115" i="5"/>
  <c r="W115" i="5"/>
  <c r="P123" i="5"/>
  <c r="R121" i="5" l="1"/>
  <c r="S75" i="5"/>
  <c r="V75" i="5" s="1"/>
  <c r="P48" i="5"/>
  <c r="C216" i="5"/>
  <c r="C122" i="5" s="1"/>
  <c r="F122" i="5"/>
  <c r="Q40" i="5"/>
  <c r="O24" i="5"/>
  <c r="I87" i="5"/>
  <c r="J49" i="5"/>
  <c r="I75" i="5"/>
  <c r="W68" i="5"/>
  <c r="K113" i="5"/>
  <c r="P113" i="5"/>
  <c r="Q243" i="5"/>
  <c r="R122" i="5"/>
  <c r="P68" i="5"/>
  <c r="C8" i="5"/>
  <c r="I49" i="5"/>
  <c r="J243" i="5"/>
  <c r="O48" i="5"/>
  <c r="J48" i="5"/>
  <c r="G121" i="5"/>
  <c r="P121" i="5" s="1"/>
  <c r="V121" i="5"/>
  <c r="G122" i="5"/>
  <c r="P122" i="5" s="1"/>
  <c r="Q24" i="5"/>
  <c r="I48" i="5"/>
  <c r="P243" i="5"/>
  <c r="U40" i="5"/>
  <c r="E8" i="5"/>
  <c r="U243" i="5"/>
  <c r="W216" i="5"/>
  <c r="T122" i="5"/>
  <c r="W122" i="5" s="1"/>
  <c r="T121" i="5"/>
  <c r="D122" i="5"/>
  <c r="D121" i="5"/>
  <c r="N48" i="5"/>
  <c r="Q49" i="5"/>
  <c r="O87" i="5"/>
  <c r="L75" i="5"/>
  <c r="L8" i="5" s="1"/>
  <c r="U87" i="5"/>
  <c r="K49" i="5"/>
  <c r="H48" i="5"/>
  <c r="K48" i="5" s="1"/>
  <c r="W24" i="5"/>
  <c r="P24" i="5"/>
  <c r="V24" i="5"/>
  <c r="I9" i="5"/>
  <c r="F8" i="5"/>
  <c r="O9" i="5"/>
  <c r="I126" i="5"/>
  <c r="O126" i="5"/>
  <c r="K87" i="5"/>
  <c r="Q87" i="5"/>
  <c r="H75" i="5"/>
  <c r="V68" i="5"/>
  <c r="S48" i="5"/>
  <c r="V49" i="5"/>
  <c r="D8" i="5"/>
  <c r="U24" i="5"/>
  <c r="J216" i="5"/>
  <c r="K216" i="5"/>
  <c r="H122" i="5"/>
  <c r="Q122" i="5" s="1"/>
  <c r="Q216" i="5"/>
  <c r="H121" i="5"/>
  <c r="J87" i="5"/>
  <c r="G75" i="5"/>
  <c r="J75" i="5" s="1"/>
  <c r="E122" i="5"/>
  <c r="E121" i="5"/>
  <c r="K126" i="5"/>
  <c r="V113" i="5"/>
  <c r="K24" i="5"/>
  <c r="O18" i="5"/>
  <c r="J126" i="5"/>
  <c r="P87" i="5"/>
  <c r="U18" i="5"/>
  <c r="P9" i="5"/>
  <c r="M8" i="5"/>
  <c r="O68" i="5"/>
  <c r="Q126" i="5"/>
  <c r="W126" i="5"/>
  <c r="W87" i="5"/>
  <c r="T75" i="5"/>
  <c r="W75" i="5" s="1"/>
  <c r="N121" i="5"/>
  <c r="O216" i="5"/>
  <c r="L122" i="5"/>
  <c r="O122" i="5" s="1"/>
  <c r="U216" i="5"/>
  <c r="L121" i="5"/>
  <c r="O121" i="5" s="1"/>
  <c r="W40" i="5"/>
  <c r="U49" i="5"/>
  <c r="R48" i="5"/>
  <c r="U48" i="5" s="1"/>
  <c r="P40" i="5"/>
  <c r="V40" i="5"/>
  <c r="Q35" i="5"/>
  <c r="W35" i="5"/>
  <c r="W18" i="5"/>
  <c r="V216" i="5"/>
  <c r="S122" i="5"/>
  <c r="V122" i="5" s="1"/>
  <c r="I122" i="5" l="1"/>
  <c r="I216" i="5"/>
  <c r="C121" i="5"/>
  <c r="C270" i="5" s="1"/>
  <c r="J121" i="5"/>
  <c r="Q48" i="5"/>
  <c r="P75" i="5"/>
  <c r="E270" i="5"/>
  <c r="G8" i="5"/>
  <c r="J8" i="5" s="1"/>
  <c r="J122" i="5"/>
  <c r="U122" i="5"/>
  <c r="W121" i="5"/>
  <c r="K121" i="5"/>
  <c r="W48" i="5"/>
  <c r="R8" i="5"/>
  <c r="L270" i="5"/>
  <c r="O8" i="5"/>
  <c r="V48" i="5"/>
  <c r="S8" i="5"/>
  <c r="F270" i="5"/>
  <c r="I8" i="5"/>
  <c r="O75" i="5"/>
  <c r="U75" i="5"/>
  <c r="U121" i="5"/>
  <c r="T8" i="5"/>
  <c r="N8" i="5"/>
  <c r="K122" i="5"/>
  <c r="Q121" i="5"/>
  <c r="M270" i="5"/>
  <c r="H8" i="5"/>
  <c r="D270" i="5"/>
  <c r="Q75" i="5"/>
  <c r="K75" i="5"/>
  <c r="I121" i="5" l="1"/>
  <c r="I270" i="5"/>
  <c r="P8" i="5"/>
  <c r="G270" i="5"/>
  <c r="P270" i="5" s="1"/>
  <c r="O270" i="5"/>
  <c r="H270" i="5"/>
  <c r="K270" i="5" s="1"/>
  <c r="K8" i="5"/>
  <c r="S270" i="5"/>
  <c r="V270" i="5" s="1"/>
  <c r="V8" i="5"/>
  <c r="N270" i="5"/>
  <c r="Q8" i="5"/>
  <c r="T270" i="5"/>
  <c r="W8" i="5"/>
  <c r="R270" i="5"/>
  <c r="U270" i="5" s="1"/>
  <c r="U8" i="5"/>
  <c r="J270" i="5" l="1"/>
  <c r="Q270" i="5"/>
  <c r="W270" i="5"/>
</calcChain>
</file>

<file path=xl/sharedStrings.xml><?xml version="1.0" encoding="utf-8"?>
<sst xmlns="http://schemas.openxmlformats.org/spreadsheetml/2006/main" count="481" uniqueCount="423">
  <si>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</si>
  <si>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</si>
  <si>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</si>
  <si>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</si>
  <si>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</si>
  <si>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</si>
  <si>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</si>
  <si>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</si>
  <si>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</si>
  <si>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</si>
  <si>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</si>
  <si>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</si>
  <si>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</si>
  <si>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</si>
  <si>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</si>
  <si>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</si>
  <si>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</si>
  <si>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</si>
  <si>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</si>
  <si>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</si>
  <si>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</si>
  <si>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</si>
  <si>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</si>
  <si>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</si>
  <si>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</si>
  <si>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</si>
  <si>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</si>
  <si>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</si>
  <si>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</si>
  <si>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</si>
  <si>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>СУБВЕНЦИИ БЮДЖЕТАМ БЮДЖЕТНОЙ СИСТЕМЫ РОССИЙСКОЙ ФЕДЕРАЦИИ</t>
  </si>
  <si>
    <t>000 2 02 30000 00 0000 150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</si>
  <si>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</si>
  <si>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</si>
  <si>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</si>
  <si>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</si>
  <si>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</si>
  <si>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</si>
  <si>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</si>
  <si>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</si>
  <si>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</si>
  <si>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</si>
  <si>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</si>
  <si>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</si>
  <si>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</si>
  <si>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</si>
  <si>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</si>
  <si>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</si>
  <si>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</si>
  <si>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</si>
  <si>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</si>
  <si>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</si>
  <si>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</si>
  <si>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</si>
  <si>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</si>
  <si>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</si>
  <si>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</si>
  <si>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</si>
  <si>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</si>
  <si>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</si>
  <si>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</si>
  <si>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</si>
  <si>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</si>
  <si>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</si>
  <si>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</si>
  <si>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</si>
  <si>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</si>
  <si>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</si>
  <si>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</si>
  <si>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</si>
  <si>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</si>
  <si>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</si>
  <si>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</si>
  <si>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</si>
  <si>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</si>
  <si>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</si>
  <si>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</si>
  <si>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</si>
  <si>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</si>
  <si>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</si>
  <si>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</si>
  <si>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</si>
  <si>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</si>
  <si>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</si>
  <si>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</si>
  <si>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</si>
  <si>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</si>
  <si>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</si>
  <si>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</si>
  <si>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</si>
  <si>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</si>
  <si>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</si>
  <si>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</si>
  <si>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</si>
  <si>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</si>
  <si>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</si>
  <si>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</si>
  <si>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</si>
  <si>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</si>
  <si>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</si>
  <si>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</si>
  <si>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</si>
  <si>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</si>
  <si>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</si>
  <si>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</si>
  <si>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</si>
  <si>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</si>
  <si>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</si>
  <si>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</si>
  <si>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</si>
  <si>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000 1 13 02994 04 0006 130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</si>
  <si>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</si>
  <si>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</si>
  <si>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</si>
  <si>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</si>
  <si>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</si>
  <si>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</si>
  <si>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</si>
  <si>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</si>
  <si>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</si>
  <si>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</si>
  <si>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</si>
  <si>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</si>
  <si>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</si>
  <si>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</si>
  <si>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</si>
  <si>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</si>
  <si>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</si>
  <si>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</si>
  <si>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</si>
  <si>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</si>
  <si>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</si>
  <si>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</si>
  <si>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</si>
  <si>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</si>
  <si>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</si>
  <si>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</si>
  <si>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</si>
  <si>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</si>
  <si>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</si>
  <si>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</si>
  <si>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</si>
  <si>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</si>
  <si>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</si>
  <si>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</si>
  <si>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</si>
  <si>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</si>
  <si>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</si>
  <si>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</si>
  <si>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</si>
  <si>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</si>
  <si>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</si>
  <si>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</si>
  <si>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</si>
  <si>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</si>
  <si>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</si>
  <si>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</si>
  <si>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</si>
  <si>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</si>
  <si>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</si>
  <si>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</si>
  <si>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</si>
  <si>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</si>
  <si>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</si>
  <si>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</si>
  <si>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</si>
  <si>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</si>
  <si>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</si>
  <si>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</si>
  <si>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</si>
  <si>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</si>
  <si>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</si>
  <si>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</si>
  <si>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</si>
  <si>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</si>
  <si>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</si>
  <si>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</si>
  <si>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</si>
  <si>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</si>
  <si>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</si>
  <si>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</si>
  <si>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</si>
  <si>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</si>
  <si>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</si>
  <si>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</si>
  <si>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</si>
  <si>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</si>
  <si>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</si>
  <si>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</si>
  <si>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</si>
  <si>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</si>
  <si>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</si>
  <si>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</si>
  <si>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</si>
  <si>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</si>
  <si>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</si>
  <si>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</si>
  <si>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</si>
  <si>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</si>
  <si>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</si>
  <si>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</si>
  <si>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</si>
  <si>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</si>
  <si>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</si>
  <si>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</si>
  <si>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</si>
  <si>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</si>
  <si>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</si>
  <si>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</si>
  <si>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</si>
  <si>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</si>
  <si>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</si>
  <si>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</si>
  <si>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</si>
  <si>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</si>
  <si>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</si>
  <si>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</si>
  <si>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</si>
  <si>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</si>
  <si>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</si>
  <si>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</si>
  <si>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</si>
  <si>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</si>
  <si>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</si>
  <si>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</si>
  <si>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</si>
  <si>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</si>
  <si>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</si>
  <si>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</si>
  <si>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</si>
  <si>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</si>
  <si>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</si>
  <si>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</si>
  <si>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</si>
  <si>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</si>
  <si>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</si>
  <si>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</si>
  <si>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</si>
  <si>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</si>
  <si>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отклонение, тыс. руб.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</si>
  <si>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</si>
  <si>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</si>
  <si>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</si>
  <si>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</si>
  <si>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</si>
  <si>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</si>
  <si>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</si>
  <si>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</si>
  <si>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</si>
  <si>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</si>
  <si>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</si>
  <si>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</si>
  <si>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</si>
  <si>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реализацию отдельных мероприятий муниципальных программ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</si>
  <si>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</si>
  <si>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</si>
  <si>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t xml:space="preserve"> - на строительство (реконструкцию) муниципальных стадионов</t>
  </si>
  <si>
    <t xml:space="preserve"> - на ремонт подъездов в многоквартирных домах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</si>
  <si>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</si>
  <si>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</si>
  <si>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</si>
  <si>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</si>
  <si>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</si>
  <si>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</si>
  <si>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</si>
  <si>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</si>
  <si>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</si>
  <si>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</si>
  <si>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</si>
  <si>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</si>
  <si>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</si>
  <si>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</si>
  <si>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- на создание и ремонт пешеходных коммуникаций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</si>
  <si>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</si>
  <si>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</si>
  <si>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</si>
  <si>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</si>
  <si>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</si>
  <si>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</si>
  <si>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</si>
  <si>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</si>
  <si>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2025 год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</si>
  <si>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</si>
  <si>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</si>
  <si>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</si>
  <si>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</si>
  <si>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</si>
  <si>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</si>
  <si>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</si>
  <si>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</si>
  <si>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по соответствующему платежу)</t>
  </si>
  <si>
    <t>000 1 11 05024 04 0002 120</t>
  </si>
  <si>
    <t>000 1 11 05024 04 2100 120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</si>
  <si>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</si>
  <si>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</si>
  <si>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</si>
  <si>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</si>
  <si>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</si>
  <si>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</si>
  <si>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</si>
  <si>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</si>
  <si>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</si>
  <si>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</si>
  <si>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</si>
  <si>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</si>
  <si>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на техническую поддержку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 </t>
  </si>
  <si>
    <t xml:space="preserve"> - на капитальные вложения в объекты инженерной инфраструктуры на территории военных городков (Коммунальное хозяйство)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</si>
  <si>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</si>
  <si>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приобретение музыкальных инструментов для муниципальных организаций дополнительного образования в сфере культуры</t>
  </si>
  <si>
    <t xml:space="preserve"> - на обустройство и установку детских игровых площадок на территории муниципальных образований 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</si>
  <si>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</si>
  <si>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</si>
  <si>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</si>
  <si>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</si>
  <si>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</si>
  <si>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</si>
  <si>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</si>
  <si>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</si>
  <si>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 xml:space="preserve"> - на обеспечение условий для функционирования центров образования естественно-научной и технологической направленностей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</si>
  <si>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</si>
  <si>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</t>
  </si>
  <si>
    <t xml:space="preserve"> - на разработку проектно-сметной документации на проведение капитального ремонта зданий муниципальных общеобразовательных организаций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</si>
  <si>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</si>
  <si>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</si>
  <si>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</si>
  <si>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проведение капитального ремонта муниципальных объектов физической культуры и спорта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</si>
  <si>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</si>
  <si>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</si>
  <si>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>000 2 02 27112 04 0022 150</t>
  </si>
  <si>
    <t xml:space="preserve"> - на устройство систем наружного освещения в рамках реализации проекта «Светлый город»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</si>
  <si>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</si>
  <si>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</si>
  <si>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</si>
  <si>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</si>
  <si>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</si>
  <si>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</si>
  <si>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"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</si>
  <si>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</si>
  <si>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</si>
  <si>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</si>
  <si>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</si>
  <si>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</si>
  <si>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000 2 02 25232 04 0000 150</t>
  </si>
  <si>
    <t xml:space="preserve"> - по благоустройству территорий в границах земельных участков, принадлежащих на вещном праве муниципальным общеобразовательным организациям в Московской области (Благоустройство территорий муниципальных общеобразовательных организаций, в зданиях которых выполнен капитальный ремонт)</t>
  </si>
  <si>
    <t xml:space="preserve"> - на устройство спортивных и детских площадок на территории муниципальных общеобразовательных организаций 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</si>
  <si>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</si>
  <si>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t xml:space="preserve"> - на государственную поддержку отрасли культуры (в части поддержки лучших сельских учреждений культуры)</t>
  </si>
  <si>
    <t xml:space="preserve"> - 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</si>
  <si>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области)</t>
  </si>
  <si>
    <t>Возврат возвратов (субсидия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бюджетов)</t>
  </si>
  <si>
    <t>утвержденный бюджет (ПРОЕКТ)</t>
  </si>
  <si>
    <t xml:space="preserve">уточнение 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</si>
  <si>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2024 год и
на плановый период 2025-2026 годов"
от "___" __________ 2023 № _______</t>
  </si>
  <si>
    <t>Поступления доходов в бюджет городского округа Ступино Московской области 
на 2024 год и на плановый период 2025-2026 годов</t>
  </si>
  <si>
    <t xml:space="preserve"> 2024 год
(тыс. рублей) </t>
  </si>
  <si>
    <t>2026 год</t>
  </si>
  <si>
    <t>000 1 11 05034 04 0002 120</t>
  </si>
  <si>
    <t>000 1 11 05034 04 0003 120</t>
  </si>
  <si>
    <t>000 1 11 05034 04 0004 120</t>
  </si>
  <si>
    <t>000 1 13 01994 04 0006 130</t>
  </si>
  <si>
    <t>000 1 13 01994 04 0007 130</t>
  </si>
  <si>
    <t>000 1 13 01994 04 0008 130</t>
  </si>
  <si>
    <t>000 1 13 02064 04 0002 130</t>
  </si>
  <si>
    <t>000 1 13 02064 04 0003 130</t>
  </si>
  <si>
    <t>000 1 13 02994 04 0009 130</t>
  </si>
  <si>
    <t xml:space="preserve"> - прочие доходы от компенсации затрат бюджетов городских округов (возврат дебиторской задолженности) (МКУ РС)</t>
  </si>
  <si>
    <t>000 1 13 02994 04 0010 130</t>
  </si>
  <si>
    <t xml:space="preserve"> - прочие доходы от компенсации затрат бюджетов городских округов (возврат дебиторской задолженности) (МКУ СС)</t>
  </si>
  <si>
    <t>Прочие доходы от компенсации затрат бюджетов городских округов (оплата услуг по погребению)  (МКУ ЦБУ)</t>
  </si>
  <si>
    <t xml:space="preserve"> - на создание доступной среды в муниципальных учреждениях культуры </t>
  </si>
  <si>
    <t xml:space="preserve"> -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</si>
  <si>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</si>
  <si>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</si>
  <si>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 - на приобретение и установку технических сооружений (устройств) для развлечений, оснащенных электрическим приводом</t>
  </si>
  <si>
    <t xml:space="preserve"> - на обустройство пляжей</t>
  </si>
  <si>
    <t xml:space="preserve"> - на устройство контейнерных площадок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</si>
  <si>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</si>
  <si>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 xml:space="preserve"> - на проектирование объектов газификации в сельской местности</t>
  </si>
  <si>
    <t xml:space="preserve"> - на мероприятия по улучшению жилищных условий граждан, проживающих на сельских территориях</t>
  </si>
  <si>
    <t xml:space="preserve"> - проведение работ по капитальному ремонту зданий региональных (муниципальных) общеобразовательных организаций</t>
  </si>
  <si>
    <t xml:space="preserve"> - оснащение отремонтированных зданий общеобразовательных организаций средствами обучения и воспитания)</t>
  </si>
  <si>
    <t xml:space="preserve"> - на капитальные вложения в объекты общего образования </t>
  </si>
  <si>
    <t xml:space="preserve"> - на капитальные вложения в общеобразовательные организации в целях обеспечения односменного режима обучения</t>
  </si>
  <si>
    <t xml:space="preserve"> - на проектирование и строительство дошкольных образовательных организаций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</si>
  <si>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</si>
  <si>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</si>
  <si>
    <t xml:space="preserve"> - на 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 </t>
  </si>
  <si>
    <t xml:space="preserve"> - на cофинансирование расходов на организацию деятельности многофунциональных центров предоставления государственных и муниципальных услуг </t>
  </si>
  <si>
    <t xml:space="preserve"> - на установку, монтаж и настройку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</si>
  <si>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</si>
  <si>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</si>
  <si>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</si>
  <si>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изготовление и установку стел «Город трудовой доблести»</t>
  </si>
  <si>
    <t xml:space="preserve"> - на строительство (реконструкцию) объектов культуры</t>
  </si>
  <si>
    <t xml:space="preserve"> -  реализация на территориях муниципальных образований проектов граждан, сформированных в рамках практик инициативного бюджетирования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</si>
  <si>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(Коммунальное хозяйство)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</si>
  <si>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(Дошкольное образование)</t>
  </si>
  <si>
    <t xml:space="preserve"> - на мероприятия по проведению капитального ремонта в муниципальных общеобразовательных организациях в Московской области</t>
  </si>
  <si>
    <t>000 2 02 25179 04 0000 150</t>
  </si>
  <si>
    <t>000 2 02 25213 04 0000 150</t>
  </si>
  <si>
    <t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16.12.2022 № 36/5 «О бюджете городского округа Ступино Московской области на 2024 год и 
на плановый период 2025-2026 годов"
от "___" __________ 2023 № _______</t>
  </si>
  <si>
    <t>отклонение к первоначально утвержденному бюджету, тыс. руб.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</si>
  <si>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</si>
  <si>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</si>
  <si>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000 2 02 35134 04 0000 150</t>
  </si>
  <si>
    <t>000 2 02 35176 04 0000 150</t>
  </si>
  <si>
    <t xml:space="preserve"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</si>
  <si>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000 2 02 45179 04 0000 150</t>
  </si>
  <si>
    <t xml:space="preserve"> - на сохранение достигнутого уровня заработной платы работников муниципальных учреждений культуры</t>
  </si>
  <si>
    <t xml:space="preserve"> - на сохранение достигнутого уровня заработной платы отдельных категорий работников в сферах здравоохранения, культуры</t>
  </si>
  <si>
    <t xml:space="preserve"> - на реализацию отдельных мероприятий муниципальных программ в сфере образования</t>
  </si>
  <si>
    <t xml:space="preserve"> - на организацию деятельности единых дежурно-диспетчерских служб, действующих на территории Московской области, по обеспечению круглосуточного приема вызовов, обработку и передачу в диспетчерские службы информации (о происшествиях или чрезвычайных ситуациях) для организации реагирования, в том числе экстренного</t>
  </si>
  <si>
    <t xml:space="preserve"> - на материально-техническое обеспечение муниципальных общеобразовательных организаций в Московской области в целях организации автоматизированной системы учета предоставления питания обучающимся</t>
  </si>
  <si>
    <t xml:space="preserve"> - на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в Московской области</t>
  </si>
  <si>
    <t xml:space="preserve"> - организация консультирования граждан по вопросам частичной мобилизации кол-центрами многофункциональных центров предоставления государственных и муниципальных услуг</t>
  </si>
  <si>
    <t>2 18 04010 04 0000 150</t>
  </si>
  <si>
    <t>2 18 04020 04 0000 150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</si>
  <si>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</si>
  <si>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</si>
  <si>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t xml:space="preserve"> - на реализацию мероприятий по улучшению жилищных условий многодетных семей</t>
  </si>
  <si>
    <t xml:space="preserve"> - на строительство и реконструкцию сетей водоснабжения, водоотведения,теплоснабжения</t>
  </si>
  <si>
    <r>
  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  </r>
    <r>
      <rPr>
        <b/>
        <i/>
        <sz val="12"/>
        <rFont val="Arial"/>
        <family val="2"/>
        <charset val="204"/>
      </rPr>
      <t>,</t>
    </r>
    <r>
      <rPr>
        <i/>
        <sz val="12"/>
        <rFont val="Arial"/>
        <family val="2"/>
        <charset val="204"/>
      </rPr>
      <t xml:space="preserve">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</si>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</sst>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"/>
    <numFmt numFmtId="166" formatCode="_-* #,##0.00\ _₽_-;\-* #,##0.00\ _₽_-;_-* &quot;-&quot;??\ _₽_-;_-@_-"/>
    <numFmt numFmtId="167" formatCode="#,##0.00000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8"/>
      <name val="Arial"/>
      <family val="2"/>
      <charset val="204"/>
    </font>
    <font>
      <i/>
      <sz val="11.5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i/>
      <sz val="12"/>
      <name val="Arial Narrow"/>
      <family val="2"/>
      <charset val="204"/>
    </font>
    <font>
      <u/>
      <sz val="12"/>
      <color indexed="12"/>
      <name val="Times New Roman"/>
      <family val="1"/>
      <charset val="204"/>
    </font>
    <font>
      <b/>
      <i/>
      <sz val="12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9A9A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8">
    <xf numFmtId="0" fontId="0" fillId="0" borderId="0"/>
    <xf numFmtId="0" fontId="3" fillId="0" borderId="2"/>
    <xf numFmtId="164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6" fontId="4" fillId="0" borderId="2" applyFont="0" applyFill="0" applyBorder="0" applyAlignment="0" applyProtection="0"/>
    <xf numFmtId="0" fontId="4" fillId="0" borderId="2"/>
    <xf numFmtId="0" fontId="2" fillId="0" borderId="2"/>
    <xf numFmtId="0" fontId="16" fillId="0" borderId="2" applyNumberFormat="0" applyFill="0" applyBorder="0" applyAlignment="0" applyProtection="0">
      <alignment vertical="top"/>
      <protection locked="0"/>
    </xf>
    <xf numFmtId="0" fontId="6" fillId="0" borderId="2"/>
  </cellStyleXfs>
  <cellXfs count="97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5" fontId="8" fillId="0" borderId="1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165" fontId="10" fillId="0" borderId="3" xfId="2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left" vertical="center" wrapText="1" indent="1"/>
    </xf>
    <xf numFmtId="0" fontId="8" fillId="0" borderId="2" xfId="1" applyFont="1" applyFill="1" applyAlignment="1">
      <alignment vertical="center" wrapText="1"/>
    </xf>
    <xf numFmtId="167" fontId="8" fillId="0" borderId="1" xfId="2" applyNumberFormat="1" applyFont="1" applyFill="1" applyBorder="1" applyAlignment="1" applyProtection="1">
      <alignment horizontal="center" vertical="center"/>
    </xf>
    <xf numFmtId="167" fontId="9" fillId="0" borderId="1" xfId="1" applyNumberFormat="1" applyFont="1" applyFill="1" applyBorder="1" applyAlignment="1">
      <alignment horizontal="center" vertical="center" wrapText="1"/>
    </xf>
    <xf numFmtId="167" fontId="10" fillId="0" borderId="1" xfId="1" applyNumberFormat="1" applyFont="1" applyFill="1" applyBorder="1" applyAlignment="1">
      <alignment horizontal="center" vertical="center" wrapText="1"/>
    </xf>
    <xf numFmtId="167" fontId="10" fillId="0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 applyProtection="1">
      <alignment horizontal="center" vertical="center"/>
    </xf>
    <xf numFmtId="167" fontId="10" fillId="0" borderId="1" xfId="2" applyNumberFormat="1" applyFont="1" applyFill="1" applyBorder="1" applyAlignment="1" applyProtection="1">
      <alignment horizontal="center" vertical="center"/>
    </xf>
    <xf numFmtId="167" fontId="10" fillId="0" borderId="3" xfId="2" applyNumberFormat="1" applyFont="1" applyFill="1" applyBorder="1" applyAlignment="1" applyProtection="1">
      <alignment horizontal="center" vertical="center"/>
    </xf>
    <xf numFmtId="165" fontId="9" fillId="0" borderId="3" xfId="2" applyNumberFormat="1" applyFont="1" applyFill="1" applyBorder="1" applyAlignment="1" applyProtection="1">
      <alignment horizontal="center" vertical="center"/>
    </xf>
    <xf numFmtId="165" fontId="8" fillId="0" borderId="3" xfId="2" applyNumberFormat="1" applyFont="1" applyFill="1" applyBorder="1" applyAlignment="1" applyProtection="1">
      <alignment horizontal="center" vertical="center"/>
    </xf>
    <xf numFmtId="1" fontId="12" fillId="0" borderId="1" xfId="1" applyNumberFormat="1" applyFont="1" applyFill="1" applyBorder="1" applyAlignment="1" applyProtection="1">
      <alignment horizontal="center" vertical="center" wrapText="1"/>
    </xf>
    <xf numFmtId="165" fontId="9" fillId="0" borderId="2" xfId="1" applyNumberFormat="1" applyFont="1" applyFill="1" applyAlignment="1">
      <alignment vertical="center" wrapText="1"/>
    </xf>
    <xf numFmtId="165" fontId="9" fillId="0" borderId="2" xfId="1" applyNumberFormat="1" applyFont="1" applyFill="1" applyAlignment="1">
      <alignment horizontal="center" vertical="center"/>
    </xf>
    <xf numFmtId="165" fontId="11" fillId="0" borderId="2" xfId="1" applyNumberFormat="1" applyFont="1" applyFill="1" applyAlignment="1">
      <alignment horizontal="center" vertical="center"/>
    </xf>
    <xf numFmtId="165" fontId="8" fillId="0" borderId="2" xfId="1" applyNumberFormat="1" applyFont="1" applyFill="1" applyAlignment="1">
      <alignment horizontal="center" vertical="center" wrapText="1"/>
    </xf>
    <xf numFmtId="167" fontId="9" fillId="0" borderId="2" xfId="1" applyNumberFormat="1" applyFont="1" applyFill="1" applyAlignment="1">
      <alignment vertical="center" wrapText="1"/>
    </xf>
    <xf numFmtId="167" fontId="9" fillId="0" borderId="2" xfId="1" applyNumberFormat="1" applyFont="1" applyFill="1" applyAlignment="1">
      <alignment horizontal="center" vertical="center"/>
    </xf>
    <xf numFmtId="167" fontId="9" fillId="0" borderId="2" xfId="1" applyNumberFormat="1" applyFont="1" applyFill="1" applyAlignment="1">
      <alignment vertical="center"/>
    </xf>
    <xf numFmtId="167" fontId="8" fillId="0" borderId="2" xfId="1" applyNumberFormat="1" applyFont="1" applyFill="1" applyAlignment="1">
      <alignment horizontal="center" vertical="center" wrapText="1"/>
    </xf>
    <xf numFmtId="167" fontId="11" fillId="0" borderId="2" xfId="1" applyNumberFormat="1" applyFont="1" applyFill="1" applyAlignment="1">
      <alignment horizontal="center" vertical="center"/>
    </xf>
    <xf numFmtId="165" fontId="10" fillId="0" borderId="1" xfId="2" applyNumberFormat="1" applyFont="1" applyFill="1" applyBorder="1" applyAlignment="1" applyProtection="1">
      <alignment horizontal="center" vertical="center"/>
    </xf>
    <xf numFmtId="1" fontId="14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2"/>
    </xf>
    <xf numFmtId="0" fontId="10" fillId="0" borderId="4" xfId="1" applyFont="1" applyFill="1" applyBorder="1" applyAlignment="1">
      <alignment horizontal="left" vertical="center" wrapText="1" indent="2"/>
    </xf>
    <xf numFmtId="167" fontId="9" fillId="0" borderId="2" xfId="1" applyNumberFormat="1" applyFont="1" applyFill="1" applyAlignment="1">
      <alignment horizontal="left" vertical="center" wrapText="1"/>
    </xf>
    <xf numFmtId="167" fontId="15" fillId="0" borderId="1" xfId="2" applyNumberFormat="1" applyFont="1" applyFill="1" applyBorder="1" applyAlignment="1">
      <alignment horizontal="center" vertical="center"/>
    </xf>
    <xf numFmtId="167" fontId="9" fillId="0" borderId="2" xfId="1" applyNumberFormat="1" applyFont="1" applyFill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 indent="1"/>
    </xf>
    <xf numFmtId="167" fontId="8" fillId="0" borderId="1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1" fontId="9" fillId="0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 inden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67" fontId="19" fillId="0" borderId="1" xfId="1" applyNumberFormat="1" applyFont="1" applyFill="1" applyBorder="1" applyAlignment="1">
      <alignment horizontal="center" vertical="center" wrapText="1"/>
    </xf>
    <xf numFmtId="167" fontId="19" fillId="2" borderId="1" xfId="1" applyNumberFormat="1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167" fontId="8" fillId="0" borderId="3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7" fontId="8" fillId="0" borderId="1" xfId="1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167" fontId="6" fillId="0" borderId="2" xfId="1" applyNumberFormat="1" applyFont="1" applyFill="1" applyAlignment="1">
      <alignment horizontal="left" vertical="center" wrapText="1"/>
    </xf>
    <xf numFmtId="0" fontId="8" fillId="0" borderId="2" xfId="1" applyFont="1" applyFill="1" applyAlignment="1">
      <alignment horizontal="center" vertical="center" wrapText="1"/>
    </xf>
    <xf numFmtId="165" fontId="6" fillId="0" borderId="2" xfId="1" applyNumberFormat="1" applyFont="1" applyFill="1" applyAlignment="1">
      <alignment horizontal="right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5" fontId="9" fillId="0" borderId="1" xfId="2" applyNumberFormat="1" applyFont="1" applyFill="1" applyBorder="1" applyAlignment="1" applyProtection="1">
      <alignment horizontal="center" vertical="center"/>
    </xf>
    <xf numFmtId="165" fontId="9" fillId="0" borderId="1" xfId="2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 wrapText="1"/>
    </xf>
    <xf numFmtId="165" fontId="10" fillId="3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</cellXfs>
  <cellStyles count="18">
    <cellStyle name="Гиперссылка 2" xfId="16" xr:uid="{00000000-0005-0000-0000-000000000000}"/>
    <cellStyle name="Обычный" xfId="0" builtinId="0"/>
    <cellStyle name="Обычный 2" xfId="3" xr:uid="{00000000-0005-0000-0000-000002000000}"/>
    <cellStyle name="Обычный 2 2" xfId="4" xr:uid="{00000000-0005-0000-0000-000003000000}"/>
    <cellStyle name="Обычный 2 3" xfId="8" xr:uid="{00000000-0005-0000-0000-000004000000}"/>
    <cellStyle name="Обычный 3" xfId="7" xr:uid="{00000000-0005-0000-0000-000005000000}"/>
    <cellStyle name="Обычный 3 2" xfId="11" xr:uid="{00000000-0005-0000-0000-000006000000}"/>
    <cellStyle name="Обычный 3 3" xfId="15" xr:uid="{00000000-0005-0000-0000-000007000000}"/>
    <cellStyle name="Обычный 3 4" xfId="17" xr:uid="{00000000-0005-0000-0000-000008000000}"/>
    <cellStyle name="Обычный 4" xfId="5" xr:uid="{00000000-0005-0000-0000-000009000000}"/>
    <cellStyle name="Обычный 4 2" xfId="10" xr:uid="{00000000-0005-0000-0000-00000A000000}"/>
    <cellStyle name="Обычный 5" xfId="6" xr:uid="{00000000-0005-0000-0000-00000B000000}"/>
    <cellStyle name="Обычный 5 2" xfId="14" xr:uid="{00000000-0005-0000-0000-00000C000000}"/>
    <cellStyle name="Обычный 575 2 3 6 5" xfId="9" xr:uid="{00000000-0005-0000-0000-00000D000000}"/>
    <cellStyle name="Обычный 575 2 3 6 5 2" xfId="12" xr:uid="{00000000-0005-0000-0000-00000E000000}"/>
    <cellStyle name="Обычный_Прил 1_Доходы" xfId="1" xr:uid="{00000000-0005-0000-0000-00000F000000}"/>
    <cellStyle name="Финансовый 2" xfId="2" xr:uid="{00000000-0005-0000-0000-000010000000}"/>
    <cellStyle name="Финансовый 3" xfId="13" xr:uid="{00000000-0005-0000-0000-000011000000}"/>
  </cellStyles>
  <dxfs count="0"/>
  <tableStyles count="0" defaultTableStyle="TableStyleMedium2" defaultPivotStyle="PivotStyleLight16"/>
  <colors>
    <mruColors>
      <color rgb="FFFE9A9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AA98F-5486-4611-AA51-FD178DCF3CFA}">
  <dimension ref="A1:AD274"/>
  <sheetViews>
    <sheetView tabSelected="1" topLeftCell="A240" zoomScaleNormal="100" zoomScaleSheetLayoutView="100" workbookViewId="0">
      <selection activeCell="A231" sqref="A231:XFD232"/>
    </sheetView>
  </sheetViews>
  <sheetFormatPr defaultColWidth="9.140625" defaultRowHeight="5.65" customHeight="1" x14ac:dyDescent="0.25"/>
  <cols>
    <col min="1" max="1" width="30.140625" style="1" customWidth="1"/>
    <col min="2" max="2" width="75.85546875" style="1" customWidth="1"/>
    <col min="3" max="5" width="16.5703125" style="44" customWidth="1"/>
    <col min="6" max="6" width="20" style="50" hidden="1" customWidth="1"/>
    <col min="7" max="8" width="18.5703125" style="50" hidden="1" customWidth="1"/>
    <col min="9" max="11" width="18.7109375" style="48" hidden="1" customWidth="1"/>
    <col min="12" max="12" width="20" style="50" hidden="1" customWidth="1"/>
    <col min="13" max="14" width="18.85546875" style="50" hidden="1" customWidth="1"/>
    <col min="15" max="17" width="19.28515625" style="48" hidden="1" customWidth="1"/>
    <col min="18" max="18" width="19.28515625" style="50" hidden="1" customWidth="1"/>
    <col min="19" max="20" width="18.85546875" style="50" hidden="1" customWidth="1"/>
    <col min="21" max="23" width="19.28515625" style="48" hidden="1" customWidth="1"/>
    <col min="24" max="26" width="14.7109375" style="44" hidden="1" customWidth="1"/>
    <col min="27" max="27" width="9.140625" style="3"/>
    <col min="28" max="28" width="11.7109375" style="3" customWidth="1"/>
    <col min="29" max="29" width="12.42578125" style="3" customWidth="1"/>
    <col min="30" max="30" width="11.7109375" style="3" customWidth="1"/>
    <col min="31" max="16384" width="9.140625" style="3"/>
  </cols>
  <sheetData>
    <row r="1" spans="1:26" ht="116.25" customHeight="1" x14ac:dyDescent="0.25">
      <c r="C1" s="85" t="s">
        <v>352</v>
      </c>
      <c r="D1" s="85"/>
      <c r="E1" s="85"/>
      <c r="F1" s="83" t="s">
        <v>400</v>
      </c>
      <c r="G1" s="83"/>
      <c r="H1" s="83"/>
      <c r="L1" s="83" t="s">
        <v>400</v>
      </c>
      <c r="M1" s="83"/>
      <c r="N1" s="83"/>
      <c r="R1" s="83" t="s">
        <v>400</v>
      </c>
      <c r="S1" s="83"/>
      <c r="T1" s="83"/>
    </row>
    <row r="2" spans="1:26" ht="13.5" customHeight="1" x14ac:dyDescent="0.25">
      <c r="F2" s="57"/>
      <c r="G2" s="57"/>
      <c r="H2" s="57"/>
      <c r="L2" s="57"/>
      <c r="M2" s="57"/>
      <c r="N2" s="57"/>
      <c r="R2" s="57"/>
      <c r="S2" s="57"/>
      <c r="T2" s="57"/>
    </row>
    <row r="3" spans="1:26" ht="37.5" customHeight="1" x14ac:dyDescent="0.25">
      <c r="A3" s="84" t="s">
        <v>353</v>
      </c>
      <c r="B3" s="84"/>
      <c r="C3" s="84"/>
      <c r="D3" s="84"/>
      <c r="E3" s="84"/>
      <c r="F3" s="84"/>
      <c r="G3" s="84"/>
      <c r="H3" s="84"/>
      <c r="I3" s="49"/>
      <c r="J3" s="52"/>
      <c r="K3" s="49"/>
      <c r="L3" s="51"/>
      <c r="M3" s="51"/>
      <c r="N3" s="51"/>
      <c r="O3" s="49"/>
      <c r="P3" s="52"/>
      <c r="Q3" s="49"/>
      <c r="R3" s="51"/>
      <c r="S3" s="51"/>
      <c r="T3" s="51"/>
      <c r="U3" s="49"/>
      <c r="V3" s="52"/>
      <c r="W3" s="49"/>
      <c r="X3" s="45"/>
      <c r="Y3" s="46"/>
      <c r="Z3" s="45"/>
    </row>
    <row r="4" spans="1:26" ht="12.75" customHeight="1" x14ac:dyDescent="0.25">
      <c r="A4" s="76"/>
      <c r="B4" s="76"/>
      <c r="C4" s="47"/>
      <c r="D4" s="47"/>
      <c r="E4" s="47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47"/>
      <c r="Y4" s="47"/>
      <c r="Z4" s="47"/>
    </row>
    <row r="5" spans="1:26" s="7" customFormat="1" ht="30" hidden="1" customHeight="1" x14ac:dyDescent="0.25">
      <c r="A5" s="32"/>
      <c r="B5" s="32"/>
      <c r="C5" s="86" t="s">
        <v>350</v>
      </c>
      <c r="D5" s="86"/>
      <c r="E5" s="86"/>
      <c r="F5" s="81" t="s">
        <v>351</v>
      </c>
      <c r="G5" s="81"/>
      <c r="H5" s="81"/>
      <c r="I5" s="81" t="s">
        <v>239</v>
      </c>
      <c r="J5" s="81"/>
      <c r="K5" s="81"/>
      <c r="L5" s="81" t="s">
        <v>351</v>
      </c>
      <c r="M5" s="81"/>
      <c r="N5" s="81"/>
      <c r="O5" s="81" t="s">
        <v>239</v>
      </c>
      <c r="P5" s="81"/>
      <c r="Q5" s="81"/>
      <c r="R5" s="81" t="s">
        <v>351</v>
      </c>
      <c r="S5" s="81"/>
      <c r="T5" s="81"/>
      <c r="U5" s="81" t="s">
        <v>239</v>
      </c>
      <c r="V5" s="81"/>
      <c r="W5" s="81"/>
      <c r="X5" s="82" t="s">
        <v>401</v>
      </c>
      <c r="Y5" s="82"/>
      <c r="Z5" s="82"/>
    </row>
    <row r="6" spans="1:26" s="2" customFormat="1" ht="35.25" customHeight="1" x14ac:dyDescent="0.25">
      <c r="A6" s="80" t="s">
        <v>232</v>
      </c>
      <c r="B6" s="80" t="s">
        <v>231</v>
      </c>
      <c r="C6" s="87" t="s">
        <v>354</v>
      </c>
      <c r="D6" s="88" t="s">
        <v>233</v>
      </c>
      <c r="E6" s="88"/>
      <c r="F6" s="77" t="s">
        <v>354</v>
      </c>
      <c r="G6" s="79" t="s">
        <v>233</v>
      </c>
      <c r="H6" s="79"/>
      <c r="I6" s="77" t="s">
        <v>354</v>
      </c>
      <c r="J6" s="79" t="s">
        <v>233</v>
      </c>
      <c r="K6" s="79"/>
      <c r="L6" s="77" t="s">
        <v>354</v>
      </c>
      <c r="M6" s="79" t="s">
        <v>233</v>
      </c>
      <c r="N6" s="79"/>
      <c r="O6" s="77" t="s">
        <v>354</v>
      </c>
      <c r="P6" s="79" t="s">
        <v>233</v>
      </c>
      <c r="Q6" s="79"/>
      <c r="R6" s="77" t="s">
        <v>354</v>
      </c>
      <c r="S6" s="79" t="s">
        <v>233</v>
      </c>
      <c r="T6" s="79"/>
      <c r="U6" s="77" t="s">
        <v>354</v>
      </c>
      <c r="V6" s="79" t="s">
        <v>233</v>
      </c>
      <c r="W6" s="79"/>
      <c r="X6" s="77" t="s">
        <v>354</v>
      </c>
      <c r="Y6" s="79" t="s">
        <v>233</v>
      </c>
      <c r="Z6" s="79"/>
    </row>
    <row r="7" spans="1:26" s="76" customFormat="1" ht="23.25" customHeight="1" x14ac:dyDescent="0.25">
      <c r="A7" s="80"/>
      <c r="B7" s="80"/>
      <c r="C7" s="89"/>
      <c r="D7" s="90" t="s">
        <v>281</v>
      </c>
      <c r="E7" s="90" t="s">
        <v>355</v>
      </c>
      <c r="F7" s="78"/>
      <c r="G7" s="75" t="s">
        <v>281</v>
      </c>
      <c r="H7" s="75" t="s">
        <v>355</v>
      </c>
      <c r="I7" s="78"/>
      <c r="J7" s="75" t="s">
        <v>281</v>
      </c>
      <c r="K7" s="75" t="s">
        <v>355</v>
      </c>
      <c r="L7" s="78"/>
      <c r="M7" s="75" t="s">
        <v>281</v>
      </c>
      <c r="N7" s="75" t="s">
        <v>355</v>
      </c>
      <c r="O7" s="78"/>
      <c r="P7" s="75" t="s">
        <v>281</v>
      </c>
      <c r="Q7" s="75" t="s">
        <v>355</v>
      </c>
      <c r="R7" s="78"/>
      <c r="S7" s="75" t="s">
        <v>281</v>
      </c>
      <c r="T7" s="75" t="s">
        <v>355</v>
      </c>
      <c r="U7" s="78"/>
      <c r="V7" s="75" t="s">
        <v>281</v>
      </c>
      <c r="W7" s="75" t="s">
        <v>355</v>
      </c>
      <c r="X7" s="78"/>
      <c r="Y7" s="75" t="s">
        <v>281</v>
      </c>
      <c r="Z7" s="75" t="s">
        <v>355</v>
      </c>
    </row>
    <row r="8" spans="1:26" s="7" customFormat="1" ht="29.25" customHeight="1" x14ac:dyDescent="0.25">
      <c r="A8" s="20" t="s">
        <v>230</v>
      </c>
      <c r="B8" s="5" t="s">
        <v>229</v>
      </c>
      <c r="C8" s="6">
        <f>C9+C18+C24+C35+C40+C47+C48+C68+C75+C103+C112+C113</f>
        <v>6292216.9119299995</v>
      </c>
      <c r="D8" s="6">
        <f>D9+D18+D24+D35+D40+D47+D48+D68+D75+D103+D112+D113</f>
        <v>5417216.9136099992</v>
      </c>
      <c r="E8" s="6">
        <f>E9+E18+E24+E35+E40+E47+E48+E68+E75+E103+E112+E113</f>
        <v>5561216.9136100002</v>
      </c>
      <c r="F8" s="33" t="e">
        <f>F9+F18+F24+F35+F40+F47+F48+F68+F75+F103+F112+F113</f>
        <v>#REF!</v>
      </c>
      <c r="G8" s="33" t="e">
        <f>G9+G18+G24+G35+G40+G47+G48+G68+G75+G103+G112+G113</f>
        <v>#REF!</v>
      </c>
      <c r="H8" s="33" t="e">
        <f>H9+H18+H24+H35+H40+H47+H48+H68+H75+H103+H112+H113</f>
        <v>#REF!</v>
      </c>
      <c r="I8" s="62" t="e">
        <f>F8-C8</f>
        <v>#REF!</v>
      </c>
      <c r="J8" s="62" t="e">
        <f>G8-D8</f>
        <v>#REF!</v>
      </c>
      <c r="K8" s="62" t="e">
        <f>H8-E8</f>
        <v>#REF!</v>
      </c>
      <c r="L8" s="33" t="e">
        <f>L9+L18+L24+L35+L40+L47+L48+L68+L75+L103+L112+L113</f>
        <v>#REF!</v>
      </c>
      <c r="M8" s="33" t="e">
        <f>M9+M18+M24+M35+M40+M47+M48+M68+M75+M103+M112+M113</f>
        <v>#REF!</v>
      </c>
      <c r="N8" s="33" t="e">
        <f>N9+N18+N24+N35+N40+N47+N48+N68+N75+N103+N112+N113</f>
        <v>#REF!</v>
      </c>
      <c r="O8" s="62" t="e">
        <f>L8-F8</f>
        <v>#REF!</v>
      </c>
      <c r="P8" s="62" t="e">
        <f>M8-G8</f>
        <v>#REF!</v>
      </c>
      <c r="Q8" s="62" t="e">
        <f>N8-H8</f>
        <v>#REF!</v>
      </c>
      <c r="R8" s="33" t="e">
        <f>R9+R18+R24+R35+R40+R47+R48+R68+R75+R103+R112+R113</f>
        <v>#REF!</v>
      </c>
      <c r="S8" s="33" t="e">
        <f>S9+S18+S24+S35+S40+S47+S48+S68+S75+S103+S112+S113</f>
        <v>#REF!</v>
      </c>
      <c r="T8" s="33" t="e">
        <f>T9+T18+T24+T35+T40+T47+T48+T68+T75+T103+T112+T113</f>
        <v>#REF!</v>
      </c>
      <c r="U8" s="62" t="e">
        <f>R8-L8</f>
        <v>#REF!</v>
      </c>
      <c r="V8" s="62" t="e">
        <f>S8-M8</f>
        <v>#REF!</v>
      </c>
      <c r="W8" s="62" t="e">
        <f>T8-N8</f>
        <v>#REF!</v>
      </c>
      <c r="X8" s="6"/>
      <c r="Y8" s="6"/>
      <c r="Z8" s="6"/>
    </row>
    <row r="9" spans="1:26" s="7" customFormat="1" ht="29.25" customHeight="1" x14ac:dyDescent="0.25">
      <c r="A9" s="4" t="s">
        <v>228</v>
      </c>
      <c r="B9" s="8" t="s">
        <v>227</v>
      </c>
      <c r="C9" s="6">
        <f t="shared" ref="C9:T9" si="0">C10</f>
        <v>4017528.8</v>
      </c>
      <c r="D9" s="6">
        <f t="shared" si="0"/>
        <v>3112399.1999999997</v>
      </c>
      <c r="E9" s="6">
        <f t="shared" si="0"/>
        <v>3076141</v>
      </c>
      <c r="F9" s="33">
        <f t="shared" si="0"/>
        <v>0</v>
      </c>
      <c r="G9" s="33">
        <f t="shared" si="0"/>
        <v>0</v>
      </c>
      <c r="H9" s="33">
        <f t="shared" si="0"/>
        <v>0</v>
      </c>
      <c r="I9" s="62">
        <f t="shared" ref="I9:K49" si="1">F9-C9</f>
        <v>-4017528.8</v>
      </c>
      <c r="J9" s="62">
        <f t="shared" si="1"/>
        <v>-3112399.1999999997</v>
      </c>
      <c r="K9" s="62">
        <f t="shared" si="1"/>
        <v>-3076141</v>
      </c>
      <c r="L9" s="33">
        <f t="shared" si="0"/>
        <v>0</v>
      </c>
      <c r="M9" s="33">
        <f t="shared" si="0"/>
        <v>0</v>
      </c>
      <c r="N9" s="33">
        <f t="shared" si="0"/>
        <v>0</v>
      </c>
      <c r="O9" s="62">
        <f t="shared" ref="O9:Q88" si="2">L9-F9</f>
        <v>0</v>
      </c>
      <c r="P9" s="62">
        <f t="shared" si="2"/>
        <v>0</v>
      </c>
      <c r="Q9" s="62">
        <f t="shared" si="2"/>
        <v>0</v>
      </c>
      <c r="R9" s="33">
        <f t="shared" si="0"/>
        <v>0</v>
      </c>
      <c r="S9" s="33">
        <f t="shared" si="0"/>
        <v>0</v>
      </c>
      <c r="T9" s="33">
        <f t="shared" si="0"/>
        <v>0</v>
      </c>
      <c r="U9" s="62">
        <f t="shared" ref="U9:W41" si="3">R9-L9</f>
        <v>0</v>
      </c>
      <c r="V9" s="62">
        <f t="shared" si="3"/>
        <v>0</v>
      </c>
      <c r="W9" s="62">
        <f t="shared" si="3"/>
        <v>0</v>
      </c>
      <c r="X9" s="42"/>
      <c r="Y9" s="42"/>
      <c r="Z9" s="42"/>
    </row>
    <row r="10" spans="1:26" ht="24.75" customHeight="1" x14ac:dyDescent="0.25">
      <c r="A10" s="9" t="s">
        <v>226</v>
      </c>
      <c r="B10" s="10" t="s">
        <v>225</v>
      </c>
      <c r="C10" s="91">
        <f>SUM(C11:C17)</f>
        <v>4017528.8</v>
      </c>
      <c r="D10" s="91">
        <f>SUM(D11:D17)</f>
        <v>3112399.1999999997</v>
      </c>
      <c r="E10" s="91">
        <f>SUM(E11:E17)</f>
        <v>3076141</v>
      </c>
      <c r="F10" s="38">
        <f>SUM(F11:F15)</f>
        <v>0</v>
      </c>
      <c r="G10" s="38">
        <f t="shared" ref="G10:H10" si="4">SUM(G11:G15)</f>
        <v>0</v>
      </c>
      <c r="H10" s="38">
        <f t="shared" si="4"/>
        <v>0</v>
      </c>
      <c r="I10" s="37">
        <f t="shared" si="1"/>
        <v>-4017528.8</v>
      </c>
      <c r="J10" s="37">
        <f t="shared" si="1"/>
        <v>-3112399.1999999997</v>
      </c>
      <c r="K10" s="37">
        <f t="shared" si="1"/>
        <v>-3076141</v>
      </c>
      <c r="L10" s="38">
        <f>SUM(L11:L15)</f>
        <v>0</v>
      </c>
      <c r="M10" s="38">
        <f t="shared" ref="M10:N10" si="5">SUM(M11:M15)</f>
        <v>0</v>
      </c>
      <c r="N10" s="38">
        <f t="shared" si="5"/>
        <v>0</v>
      </c>
      <c r="O10" s="37">
        <f t="shared" si="2"/>
        <v>0</v>
      </c>
      <c r="P10" s="37">
        <f t="shared" si="2"/>
        <v>0</v>
      </c>
      <c r="Q10" s="37">
        <f t="shared" si="2"/>
        <v>0</v>
      </c>
      <c r="R10" s="38">
        <f>SUM(R11:R15)</f>
        <v>0</v>
      </c>
      <c r="S10" s="38">
        <f t="shared" ref="S10:T10" si="6">SUM(S11:S15)</f>
        <v>0</v>
      </c>
      <c r="T10" s="38">
        <f t="shared" si="6"/>
        <v>0</v>
      </c>
      <c r="U10" s="37">
        <f t="shared" si="3"/>
        <v>0</v>
      </c>
      <c r="V10" s="37">
        <f t="shared" si="3"/>
        <v>0</v>
      </c>
      <c r="W10" s="37">
        <f t="shared" si="3"/>
        <v>0</v>
      </c>
      <c r="X10" s="41"/>
      <c r="Y10" s="41"/>
      <c r="Z10" s="41"/>
    </row>
    <row r="11" spans="1:26" s="13" customFormat="1" ht="80.25" hidden="1" customHeight="1" x14ac:dyDescent="0.25">
      <c r="A11" s="11" t="s">
        <v>224</v>
      </c>
      <c r="B11" s="12" t="s">
        <v>223</v>
      </c>
      <c r="C11" s="53">
        <v>3462176.4</v>
      </c>
      <c r="D11" s="53">
        <v>2684000</v>
      </c>
      <c r="E11" s="53">
        <v>2659880</v>
      </c>
      <c r="F11" s="39"/>
      <c r="G11" s="39"/>
      <c r="H11" s="39"/>
      <c r="I11" s="36">
        <f t="shared" si="1"/>
        <v>-3462176.4</v>
      </c>
      <c r="J11" s="36">
        <f t="shared" si="1"/>
        <v>-2684000</v>
      </c>
      <c r="K11" s="36">
        <f t="shared" si="1"/>
        <v>-2659880</v>
      </c>
      <c r="L11" s="39"/>
      <c r="M11" s="39"/>
      <c r="N11" s="39"/>
      <c r="O11" s="36">
        <f t="shared" si="2"/>
        <v>0</v>
      </c>
      <c r="P11" s="36">
        <f t="shared" si="2"/>
        <v>0</v>
      </c>
      <c r="Q11" s="36">
        <f t="shared" si="2"/>
        <v>0</v>
      </c>
      <c r="R11" s="39"/>
      <c r="S11" s="39"/>
      <c r="T11" s="39"/>
      <c r="U11" s="36">
        <f t="shared" si="3"/>
        <v>0</v>
      </c>
      <c r="V11" s="36">
        <f t="shared" si="3"/>
        <v>0</v>
      </c>
      <c r="W11" s="36">
        <f t="shared" si="3"/>
        <v>0</v>
      </c>
      <c r="X11" s="30"/>
      <c r="Y11" s="30"/>
      <c r="Z11" s="30"/>
    </row>
    <row r="12" spans="1:26" s="13" customFormat="1" ht="110.25" hidden="1" customHeight="1" x14ac:dyDescent="0.25">
      <c r="A12" s="11" t="s">
        <v>222</v>
      </c>
      <c r="B12" s="12" t="s">
        <v>221</v>
      </c>
      <c r="C12" s="53">
        <v>3869.6</v>
      </c>
      <c r="D12" s="53">
        <v>3180</v>
      </c>
      <c r="E12" s="53">
        <v>3079</v>
      </c>
      <c r="F12" s="39"/>
      <c r="G12" s="39"/>
      <c r="H12" s="39"/>
      <c r="I12" s="36">
        <f t="shared" si="1"/>
        <v>-3869.6</v>
      </c>
      <c r="J12" s="36">
        <f t="shared" si="1"/>
        <v>-3180</v>
      </c>
      <c r="K12" s="36">
        <f t="shared" si="1"/>
        <v>-3079</v>
      </c>
      <c r="L12" s="39"/>
      <c r="M12" s="39"/>
      <c r="N12" s="39"/>
      <c r="O12" s="36">
        <f t="shared" si="2"/>
        <v>0</v>
      </c>
      <c r="P12" s="36">
        <f t="shared" si="2"/>
        <v>0</v>
      </c>
      <c r="Q12" s="36">
        <f t="shared" si="2"/>
        <v>0</v>
      </c>
      <c r="R12" s="39"/>
      <c r="S12" s="39"/>
      <c r="T12" s="39"/>
      <c r="U12" s="36">
        <f t="shared" si="3"/>
        <v>0</v>
      </c>
      <c r="V12" s="36">
        <f t="shared" si="3"/>
        <v>0</v>
      </c>
      <c r="W12" s="36">
        <f t="shared" si="3"/>
        <v>0</v>
      </c>
      <c r="X12" s="30"/>
      <c r="Y12" s="30"/>
      <c r="Z12" s="30"/>
    </row>
    <row r="13" spans="1:26" s="13" customFormat="1" ht="52.5" hidden="1" customHeight="1" x14ac:dyDescent="0.25">
      <c r="A13" s="11" t="s">
        <v>220</v>
      </c>
      <c r="B13" s="12" t="s">
        <v>219</v>
      </c>
      <c r="C13" s="53">
        <v>28009.4</v>
      </c>
      <c r="D13" s="53">
        <v>23017</v>
      </c>
      <c r="E13" s="53">
        <v>22290</v>
      </c>
      <c r="F13" s="39"/>
      <c r="G13" s="39"/>
      <c r="H13" s="39"/>
      <c r="I13" s="36">
        <f t="shared" si="1"/>
        <v>-28009.4</v>
      </c>
      <c r="J13" s="36">
        <f t="shared" si="1"/>
        <v>-23017</v>
      </c>
      <c r="K13" s="36">
        <f t="shared" si="1"/>
        <v>-22290</v>
      </c>
      <c r="L13" s="39"/>
      <c r="M13" s="39"/>
      <c r="N13" s="39"/>
      <c r="O13" s="36">
        <f t="shared" si="2"/>
        <v>0</v>
      </c>
      <c r="P13" s="36">
        <f t="shared" si="2"/>
        <v>0</v>
      </c>
      <c r="Q13" s="36">
        <f t="shared" si="2"/>
        <v>0</v>
      </c>
      <c r="R13" s="39"/>
      <c r="S13" s="39"/>
      <c r="T13" s="39"/>
      <c r="U13" s="36">
        <f t="shared" si="3"/>
        <v>0</v>
      </c>
      <c r="V13" s="36">
        <f t="shared" si="3"/>
        <v>0</v>
      </c>
      <c r="W13" s="36">
        <f t="shared" si="3"/>
        <v>0</v>
      </c>
      <c r="X13" s="30"/>
      <c r="Y13" s="30"/>
      <c r="Z13" s="30"/>
    </row>
    <row r="14" spans="1:26" s="13" customFormat="1" ht="92.25" hidden="1" customHeight="1" x14ac:dyDescent="0.25">
      <c r="A14" s="11" t="s">
        <v>218</v>
      </c>
      <c r="B14" s="12" t="s">
        <v>217</v>
      </c>
      <c r="C14" s="53">
        <v>77544.5</v>
      </c>
      <c r="D14" s="53">
        <v>51089.3</v>
      </c>
      <c r="E14" s="53">
        <v>44505</v>
      </c>
      <c r="F14" s="39"/>
      <c r="G14" s="39"/>
      <c r="H14" s="39"/>
      <c r="I14" s="36">
        <f t="shared" si="1"/>
        <v>-77544.5</v>
      </c>
      <c r="J14" s="36">
        <f t="shared" si="1"/>
        <v>-51089.3</v>
      </c>
      <c r="K14" s="36">
        <f t="shared" si="1"/>
        <v>-44505</v>
      </c>
      <c r="L14" s="39"/>
      <c r="M14" s="39"/>
      <c r="N14" s="39"/>
      <c r="O14" s="36">
        <f t="shared" si="2"/>
        <v>0</v>
      </c>
      <c r="P14" s="36">
        <f t="shared" si="2"/>
        <v>0</v>
      </c>
      <c r="Q14" s="36">
        <f t="shared" si="2"/>
        <v>0</v>
      </c>
      <c r="R14" s="39"/>
      <c r="S14" s="39"/>
      <c r="T14" s="39"/>
      <c r="U14" s="36">
        <f t="shared" si="3"/>
        <v>0</v>
      </c>
      <c r="V14" s="36">
        <f t="shared" si="3"/>
        <v>0</v>
      </c>
      <c r="W14" s="36">
        <f t="shared" si="3"/>
        <v>0</v>
      </c>
      <c r="X14" s="30"/>
      <c r="Y14" s="30"/>
      <c r="Z14" s="30"/>
    </row>
    <row r="15" spans="1:26" s="13" customFormat="1" ht="51.75" hidden="1" customHeight="1" x14ac:dyDescent="0.25">
      <c r="A15" s="11" t="s">
        <v>235</v>
      </c>
      <c r="B15" s="12" t="s">
        <v>234</v>
      </c>
      <c r="C15" s="53">
        <v>166913.1</v>
      </c>
      <c r="D15" s="53">
        <v>131855</v>
      </c>
      <c r="E15" s="53">
        <v>130110</v>
      </c>
      <c r="F15" s="39"/>
      <c r="G15" s="39"/>
      <c r="H15" s="39"/>
      <c r="I15" s="36">
        <f t="shared" si="1"/>
        <v>-166913.1</v>
      </c>
      <c r="J15" s="36">
        <f t="shared" si="1"/>
        <v>-131855</v>
      </c>
      <c r="K15" s="36">
        <f t="shared" si="1"/>
        <v>-130110</v>
      </c>
      <c r="L15" s="39"/>
      <c r="M15" s="39"/>
      <c r="N15" s="39"/>
      <c r="O15" s="36">
        <f t="shared" si="2"/>
        <v>0</v>
      </c>
      <c r="P15" s="36">
        <f t="shared" si="2"/>
        <v>0</v>
      </c>
      <c r="Q15" s="36">
        <f t="shared" si="2"/>
        <v>0</v>
      </c>
      <c r="R15" s="39"/>
      <c r="S15" s="39"/>
      <c r="T15" s="39"/>
      <c r="U15" s="36">
        <f t="shared" si="3"/>
        <v>0</v>
      </c>
      <c r="V15" s="36">
        <f t="shared" si="3"/>
        <v>0</v>
      </c>
      <c r="W15" s="36">
        <f t="shared" si="3"/>
        <v>0</v>
      </c>
      <c r="X15" s="30"/>
      <c r="Y15" s="30"/>
      <c r="Z15" s="30"/>
    </row>
    <row r="16" spans="1:26" s="13" customFormat="1" ht="51.75" hidden="1" customHeight="1" x14ac:dyDescent="0.25">
      <c r="A16" s="11" t="s">
        <v>337</v>
      </c>
      <c r="B16" s="12" t="s">
        <v>338</v>
      </c>
      <c r="C16" s="53">
        <v>57370.9</v>
      </c>
      <c r="D16" s="53">
        <v>44165</v>
      </c>
      <c r="E16" s="53">
        <v>43700</v>
      </c>
      <c r="F16" s="39"/>
      <c r="G16" s="39"/>
      <c r="H16" s="39"/>
      <c r="I16" s="36"/>
      <c r="J16" s="36"/>
      <c r="K16" s="36"/>
      <c r="L16" s="39"/>
      <c r="M16" s="39"/>
      <c r="N16" s="39"/>
      <c r="O16" s="36"/>
      <c r="P16" s="36"/>
      <c r="Q16" s="36"/>
      <c r="R16" s="39"/>
      <c r="S16" s="39"/>
      <c r="T16" s="39"/>
      <c r="U16" s="36"/>
      <c r="V16" s="36"/>
      <c r="W16" s="36"/>
      <c r="X16" s="30"/>
      <c r="Y16" s="30"/>
      <c r="Z16" s="30"/>
    </row>
    <row r="17" spans="1:26" s="13" customFormat="1" ht="51.75" hidden="1" customHeight="1" x14ac:dyDescent="0.25">
      <c r="A17" s="11" t="s">
        <v>339</v>
      </c>
      <c r="B17" s="12" t="s">
        <v>340</v>
      </c>
      <c r="C17" s="53">
        <v>221644.9</v>
      </c>
      <c r="D17" s="53">
        <v>175092.9</v>
      </c>
      <c r="E17" s="53">
        <v>172577</v>
      </c>
      <c r="F17" s="39"/>
      <c r="G17" s="39"/>
      <c r="H17" s="39"/>
      <c r="I17" s="36"/>
      <c r="J17" s="36"/>
      <c r="K17" s="36"/>
      <c r="L17" s="39"/>
      <c r="M17" s="39"/>
      <c r="N17" s="39"/>
      <c r="O17" s="36"/>
      <c r="P17" s="36"/>
      <c r="Q17" s="36"/>
      <c r="R17" s="39"/>
      <c r="S17" s="39"/>
      <c r="T17" s="39"/>
      <c r="U17" s="36"/>
      <c r="V17" s="36"/>
      <c r="W17" s="36"/>
      <c r="X17" s="30"/>
      <c r="Y17" s="30"/>
      <c r="Z17" s="30"/>
    </row>
    <row r="18" spans="1:26" s="7" customFormat="1" ht="36.75" customHeight="1" x14ac:dyDescent="0.25">
      <c r="A18" s="14" t="s">
        <v>216</v>
      </c>
      <c r="B18" s="15" t="s">
        <v>215</v>
      </c>
      <c r="C18" s="6">
        <f t="shared" ref="C18:T18" si="7">C19</f>
        <v>122275</v>
      </c>
      <c r="D18" s="6">
        <f t="shared" si="7"/>
        <v>129859</v>
      </c>
      <c r="E18" s="6">
        <f t="shared" si="7"/>
        <v>135330</v>
      </c>
      <c r="F18" s="33">
        <f t="shared" si="7"/>
        <v>0</v>
      </c>
      <c r="G18" s="33">
        <f t="shared" si="7"/>
        <v>0</v>
      </c>
      <c r="H18" s="33">
        <f t="shared" si="7"/>
        <v>0</v>
      </c>
      <c r="I18" s="62">
        <f t="shared" si="1"/>
        <v>-122275</v>
      </c>
      <c r="J18" s="62">
        <f t="shared" si="1"/>
        <v>-129859</v>
      </c>
      <c r="K18" s="62">
        <f t="shared" si="1"/>
        <v>-135330</v>
      </c>
      <c r="L18" s="33">
        <f t="shared" si="7"/>
        <v>0</v>
      </c>
      <c r="M18" s="33">
        <f t="shared" si="7"/>
        <v>0</v>
      </c>
      <c r="N18" s="33">
        <f t="shared" si="7"/>
        <v>0</v>
      </c>
      <c r="O18" s="62">
        <f t="shared" si="2"/>
        <v>0</v>
      </c>
      <c r="P18" s="62">
        <f t="shared" si="2"/>
        <v>0</v>
      </c>
      <c r="Q18" s="62">
        <f t="shared" si="2"/>
        <v>0</v>
      </c>
      <c r="R18" s="33">
        <f t="shared" si="7"/>
        <v>0</v>
      </c>
      <c r="S18" s="33">
        <f t="shared" si="7"/>
        <v>0</v>
      </c>
      <c r="T18" s="33">
        <f t="shared" si="7"/>
        <v>0</v>
      </c>
      <c r="U18" s="62">
        <f t="shared" si="3"/>
        <v>0</v>
      </c>
      <c r="V18" s="62">
        <f t="shared" si="3"/>
        <v>0</v>
      </c>
      <c r="W18" s="62">
        <f t="shared" si="3"/>
        <v>0</v>
      </c>
      <c r="X18" s="42"/>
      <c r="Y18" s="42"/>
      <c r="Z18" s="42"/>
    </row>
    <row r="19" spans="1:26" ht="36.75" customHeight="1" x14ac:dyDescent="0.25">
      <c r="A19" s="9" t="s">
        <v>214</v>
      </c>
      <c r="B19" s="10" t="s">
        <v>213</v>
      </c>
      <c r="C19" s="91">
        <f t="shared" ref="C19:H19" si="8">SUM(C20:C23)</f>
        <v>122275</v>
      </c>
      <c r="D19" s="91">
        <f t="shared" si="8"/>
        <v>129859</v>
      </c>
      <c r="E19" s="91">
        <f t="shared" si="8"/>
        <v>135330</v>
      </c>
      <c r="F19" s="38">
        <f t="shared" si="8"/>
        <v>0</v>
      </c>
      <c r="G19" s="38">
        <f t="shared" si="8"/>
        <v>0</v>
      </c>
      <c r="H19" s="38">
        <f t="shared" si="8"/>
        <v>0</v>
      </c>
      <c r="I19" s="37">
        <f t="shared" si="1"/>
        <v>-122275</v>
      </c>
      <c r="J19" s="37">
        <f t="shared" si="1"/>
        <v>-129859</v>
      </c>
      <c r="K19" s="37">
        <f t="shared" si="1"/>
        <v>-135330</v>
      </c>
      <c r="L19" s="38">
        <f t="shared" ref="L19:N19" si="9">SUM(L20:L23)</f>
        <v>0</v>
      </c>
      <c r="M19" s="38">
        <f t="shared" si="9"/>
        <v>0</v>
      </c>
      <c r="N19" s="38">
        <f t="shared" si="9"/>
        <v>0</v>
      </c>
      <c r="O19" s="37">
        <f t="shared" si="2"/>
        <v>0</v>
      </c>
      <c r="P19" s="37">
        <f t="shared" si="2"/>
        <v>0</v>
      </c>
      <c r="Q19" s="37">
        <f t="shared" si="2"/>
        <v>0</v>
      </c>
      <c r="R19" s="38">
        <f t="shared" ref="R19:T19" si="10">SUM(R20:R23)</f>
        <v>0</v>
      </c>
      <c r="S19" s="38">
        <f t="shared" si="10"/>
        <v>0</v>
      </c>
      <c r="T19" s="38">
        <f t="shared" si="10"/>
        <v>0</v>
      </c>
      <c r="U19" s="37">
        <f t="shared" si="3"/>
        <v>0</v>
      </c>
      <c r="V19" s="37">
        <f t="shared" si="3"/>
        <v>0</v>
      </c>
      <c r="W19" s="37">
        <f t="shared" si="3"/>
        <v>0</v>
      </c>
      <c r="X19" s="41"/>
      <c r="Y19" s="41"/>
      <c r="Z19" s="41"/>
    </row>
    <row r="20" spans="1:26" s="13" customFormat="1" ht="112.5" hidden="1" customHeight="1" x14ac:dyDescent="0.25">
      <c r="A20" s="11" t="s">
        <v>212</v>
      </c>
      <c r="B20" s="12" t="s">
        <v>211</v>
      </c>
      <c r="C20" s="53">
        <v>61036</v>
      </c>
      <c r="D20" s="53">
        <v>64681</v>
      </c>
      <c r="E20" s="53">
        <v>67270</v>
      </c>
      <c r="F20" s="39"/>
      <c r="G20" s="39"/>
      <c r="H20" s="39"/>
      <c r="I20" s="36">
        <f t="shared" si="1"/>
        <v>-61036</v>
      </c>
      <c r="J20" s="36">
        <f t="shared" si="1"/>
        <v>-64681</v>
      </c>
      <c r="K20" s="36">
        <f t="shared" si="1"/>
        <v>-67270</v>
      </c>
      <c r="L20" s="39"/>
      <c r="M20" s="39"/>
      <c r="N20" s="39"/>
      <c r="O20" s="36">
        <f t="shared" si="2"/>
        <v>0</v>
      </c>
      <c r="P20" s="36">
        <f t="shared" si="2"/>
        <v>0</v>
      </c>
      <c r="Q20" s="36">
        <f t="shared" si="2"/>
        <v>0</v>
      </c>
      <c r="R20" s="39"/>
      <c r="S20" s="39"/>
      <c r="T20" s="39"/>
      <c r="U20" s="36">
        <f t="shared" si="3"/>
        <v>0</v>
      </c>
      <c r="V20" s="36">
        <f t="shared" si="3"/>
        <v>0</v>
      </c>
      <c r="W20" s="36">
        <f t="shared" si="3"/>
        <v>0</v>
      </c>
      <c r="X20" s="30"/>
      <c r="Y20" s="30"/>
      <c r="Z20" s="30"/>
    </row>
    <row r="21" spans="1:26" s="13" customFormat="1" ht="126" hidden="1" customHeight="1" x14ac:dyDescent="0.25">
      <c r="A21" s="11" t="s">
        <v>210</v>
      </c>
      <c r="B21" s="12" t="s">
        <v>209</v>
      </c>
      <c r="C21" s="53">
        <v>345</v>
      </c>
      <c r="D21" s="53">
        <v>366</v>
      </c>
      <c r="E21" s="53">
        <v>380</v>
      </c>
      <c r="F21" s="39"/>
      <c r="G21" s="39"/>
      <c r="H21" s="39"/>
      <c r="I21" s="36">
        <f t="shared" si="1"/>
        <v>-345</v>
      </c>
      <c r="J21" s="36">
        <f t="shared" si="1"/>
        <v>-366</v>
      </c>
      <c r="K21" s="36">
        <f t="shared" si="1"/>
        <v>-380</v>
      </c>
      <c r="L21" s="39"/>
      <c r="M21" s="39"/>
      <c r="N21" s="39"/>
      <c r="O21" s="36">
        <f t="shared" si="2"/>
        <v>0</v>
      </c>
      <c r="P21" s="36">
        <f t="shared" si="2"/>
        <v>0</v>
      </c>
      <c r="Q21" s="36">
        <f t="shared" si="2"/>
        <v>0</v>
      </c>
      <c r="R21" s="39"/>
      <c r="S21" s="39"/>
      <c r="T21" s="39"/>
      <c r="U21" s="36">
        <f t="shared" si="3"/>
        <v>0</v>
      </c>
      <c r="V21" s="36">
        <f t="shared" si="3"/>
        <v>0</v>
      </c>
      <c r="W21" s="36">
        <f t="shared" si="3"/>
        <v>0</v>
      </c>
      <c r="X21" s="30"/>
      <c r="Y21" s="30"/>
      <c r="Z21" s="30"/>
    </row>
    <row r="22" spans="1:26" s="13" customFormat="1" ht="124.5" hidden="1" customHeight="1" x14ac:dyDescent="0.25">
      <c r="A22" s="11" t="s">
        <v>208</v>
      </c>
      <c r="B22" s="12" t="s">
        <v>207</v>
      </c>
      <c r="C22" s="53">
        <v>67659</v>
      </c>
      <c r="D22" s="53">
        <v>71706</v>
      </c>
      <c r="E22" s="53">
        <v>74574</v>
      </c>
      <c r="F22" s="39"/>
      <c r="G22" s="39"/>
      <c r="H22" s="39"/>
      <c r="I22" s="36">
        <f t="shared" si="1"/>
        <v>-67659</v>
      </c>
      <c r="J22" s="36">
        <f t="shared" si="1"/>
        <v>-71706</v>
      </c>
      <c r="K22" s="36">
        <f t="shared" si="1"/>
        <v>-74574</v>
      </c>
      <c r="L22" s="39"/>
      <c r="M22" s="39"/>
      <c r="N22" s="39"/>
      <c r="O22" s="36">
        <f t="shared" si="2"/>
        <v>0</v>
      </c>
      <c r="P22" s="36">
        <f t="shared" si="2"/>
        <v>0</v>
      </c>
      <c r="Q22" s="36">
        <f t="shared" si="2"/>
        <v>0</v>
      </c>
      <c r="R22" s="39"/>
      <c r="S22" s="39"/>
      <c r="T22" s="39"/>
      <c r="U22" s="36">
        <f t="shared" si="3"/>
        <v>0</v>
      </c>
      <c r="V22" s="36">
        <f t="shared" si="3"/>
        <v>0</v>
      </c>
      <c r="W22" s="36">
        <f t="shared" si="3"/>
        <v>0</v>
      </c>
      <c r="X22" s="30"/>
      <c r="Y22" s="30"/>
      <c r="Z22" s="30"/>
    </row>
    <row r="23" spans="1:26" s="13" customFormat="1" ht="112.5" hidden="1" customHeight="1" x14ac:dyDescent="0.25">
      <c r="A23" s="11" t="s">
        <v>206</v>
      </c>
      <c r="B23" s="12" t="s">
        <v>205</v>
      </c>
      <c r="C23" s="53">
        <v>-6765</v>
      </c>
      <c r="D23" s="53">
        <v>-6894</v>
      </c>
      <c r="E23" s="53">
        <v>-6894</v>
      </c>
      <c r="F23" s="39"/>
      <c r="G23" s="39"/>
      <c r="H23" s="39"/>
      <c r="I23" s="36">
        <f t="shared" si="1"/>
        <v>6765</v>
      </c>
      <c r="J23" s="36">
        <f t="shared" si="1"/>
        <v>6894</v>
      </c>
      <c r="K23" s="36">
        <f t="shared" si="1"/>
        <v>6894</v>
      </c>
      <c r="L23" s="39"/>
      <c r="M23" s="39"/>
      <c r="N23" s="39"/>
      <c r="O23" s="36">
        <f t="shared" si="2"/>
        <v>0</v>
      </c>
      <c r="P23" s="36">
        <f t="shared" si="2"/>
        <v>0</v>
      </c>
      <c r="Q23" s="36">
        <f t="shared" si="2"/>
        <v>0</v>
      </c>
      <c r="R23" s="39"/>
      <c r="S23" s="39"/>
      <c r="T23" s="39"/>
      <c r="U23" s="36">
        <f t="shared" si="3"/>
        <v>0</v>
      </c>
      <c r="V23" s="36">
        <f t="shared" si="3"/>
        <v>0</v>
      </c>
      <c r="W23" s="36">
        <f t="shared" si="3"/>
        <v>0</v>
      </c>
      <c r="X23" s="30"/>
      <c r="Y23" s="30"/>
      <c r="Z23" s="30"/>
    </row>
    <row r="24" spans="1:26" s="7" customFormat="1" ht="29.25" customHeight="1" x14ac:dyDescent="0.25">
      <c r="A24" s="4" t="s">
        <v>204</v>
      </c>
      <c r="B24" s="8" t="s">
        <v>203</v>
      </c>
      <c r="C24" s="6">
        <f>C25+C31+C32+C33+C34</f>
        <v>444365</v>
      </c>
      <c r="D24" s="6">
        <f t="shared" ref="D24:E24" si="11">D25+D31+D32+D33+D34</f>
        <v>536235</v>
      </c>
      <c r="E24" s="6">
        <f t="shared" si="11"/>
        <v>644834</v>
      </c>
      <c r="F24" s="33">
        <f>F25+F31+F32+F33+F34</f>
        <v>0</v>
      </c>
      <c r="G24" s="33">
        <f t="shared" ref="G24:H24" si="12">G25+G31+G32+G33+G34</f>
        <v>0</v>
      </c>
      <c r="H24" s="33">
        <f t="shared" si="12"/>
        <v>0</v>
      </c>
      <c r="I24" s="62">
        <f t="shared" si="1"/>
        <v>-444365</v>
      </c>
      <c r="J24" s="62">
        <f t="shared" si="1"/>
        <v>-536235</v>
      </c>
      <c r="K24" s="62">
        <f t="shared" si="1"/>
        <v>-644834</v>
      </c>
      <c r="L24" s="33">
        <f>L25+L31+L32+L33+L34</f>
        <v>0</v>
      </c>
      <c r="M24" s="33">
        <f t="shared" ref="M24:N24" si="13">M25+M31+M32+M33+M34</f>
        <v>0</v>
      </c>
      <c r="N24" s="33">
        <f t="shared" si="13"/>
        <v>0</v>
      </c>
      <c r="O24" s="62">
        <f t="shared" si="2"/>
        <v>0</v>
      </c>
      <c r="P24" s="62">
        <f t="shared" si="2"/>
        <v>0</v>
      </c>
      <c r="Q24" s="62">
        <f t="shared" si="2"/>
        <v>0</v>
      </c>
      <c r="R24" s="33">
        <f t="shared" ref="R24:T24" si="14">R25+R31+R32+R33+R34</f>
        <v>0</v>
      </c>
      <c r="S24" s="33">
        <f t="shared" si="14"/>
        <v>0</v>
      </c>
      <c r="T24" s="33">
        <f t="shared" si="14"/>
        <v>0</v>
      </c>
      <c r="U24" s="62">
        <f t="shared" si="3"/>
        <v>0</v>
      </c>
      <c r="V24" s="62">
        <f t="shared" si="3"/>
        <v>0</v>
      </c>
      <c r="W24" s="62">
        <f t="shared" si="3"/>
        <v>0</v>
      </c>
      <c r="X24" s="42"/>
      <c r="Y24" s="42"/>
      <c r="Z24" s="42"/>
    </row>
    <row r="25" spans="1:26" ht="33.75" customHeight="1" x14ac:dyDescent="0.25">
      <c r="A25" s="9" t="s">
        <v>202</v>
      </c>
      <c r="B25" s="10" t="s">
        <v>201</v>
      </c>
      <c r="C25" s="91">
        <f t="shared" ref="C25:E25" si="15">SUM(C26:C30)</f>
        <v>382763</v>
      </c>
      <c r="D25" s="91">
        <f t="shared" si="15"/>
        <v>467115</v>
      </c>
      <c r="E25" s="91">
        <f t="shared" si="15"/>
        <v>569484</v>
      </c>
      <c r="F25" s="38">
        <f t="shared" ref="F25:H25" si="16">SUM(F26:F30)</f>
        <v>0</v>
      </c>
      <c r="G25" s="38">
        <f t="shared" si="16"/>
        <v>0</v>
      </c>
      <c r="H25" s="38">
        <f t="shared" si="16"/>
        <v>0</v>
      </c>
      <c r="I25" s="37">
        <f t="shared" si="1"/>
        <v>-382763</v>
      </c>
      <c r="J25" s="37">
        <f t="shared" si="1"/>
        <v>-467115</v>
      </c>
      <c r="K25" s="37">
        <f t="shared" si="1"/>
        <v>-569484</v>
      </c>
      <c r="L25" s="38">
        <f t="shared" ref="L25:N25" si="17">SUM(L26:L30)</f>
        <v>0</v>
      </c>
      <c r="M25" s="38">
        <f t="shared" si="17"/>
        <v>0</v>
      </c>
      <c r="N25" s="38">
        <f t="shared" si="17"/>
        <v>0</v>
      </c>
      <c r="O25" s="37">
        <f t="shared" si="2"/>
        <v>0</v>
      </c>
      <c r="P25" s="37">
        <f t="shared" si="2"/>
        <v>0</v>
      </c>
      <c r="Q25" s="37">
        <f t="shared" si="2"/>
        <v>0</v>
      </c>
      <c r="R25" s="38">
        <f t="shared" ref="R25:T25" si="18">SUM(R26:R30)</f>
        <v>0</v>
      </c>
      <c r="S25" s="38">
        <f t="shared" si="18"/>
        <v>0</v>
      </c>
      <c r="T25" s="38">
        <f t="shared" si="18"/>
        <v>0</v>
      </c>
      <c r="U25" s="37">
        <f t="shared" si="3"/>
        <v>0</v>
      </c>
      <c r="V25" s="37">
        <f t="shared" si="3"/>
        <v>0</v>
      </c>
      <c r="W25" s="37">
        <f t="shared" si="3"/>
        <v>0</v>
      </c>
      <c r="X25" s="41"/>
      <c r="Y25" s="41"/>
      <c r="Z25" s="41"/>
    </row>
    <row r="26" spans="1:26" s="13" customFormat="1" ht="35.25" hidden="1" customHeight="1" x14ac:dyDescent="0.25">
      <c r="A26" s="11" t="s">
        <v>200</v>
      </c>
      <c r="B26" s="12" t="s">
        <v>199</v>
      </c>
      <c r="C26" s="53">
        <v>320763</v>
      </c>
      <c r="D26" s="53">
        <v>402115</v>
      </c>
      <c r="E26" s="53">
        <v>499484</v>
      </c>
      <c r="F26" s="39"/>
      <c r="G26" s="39"/>
      <c r="H26" s="39"/>
      <c r="I26" s="36">
        <f t="shared" si="1"/>
        <v>-320763</v>
      </c>
      <c r="J26" s="36">
        <f t="shared" si="1"/>
        <v>-402115</v>
      </c>
      <c r="K26" s="36">
        <f t="shared" si="1"/>
        <v>-499484</v>
      </c>
      <c r="L26" s="39"/>
      <c r="M26" s="39"/>
      <c r="N26" s="39"/>
      <c r="O26" s="36">
        <f t="shared" si="2"/>
        <v>0</v>
      </c>
      <c r="P26" s="36">
        <f t="shared" si="2"/>
        <v>0</v>
      </c>
      <c r="Q26" s="36">
        <f t="shared" si="2"/>
        <v>0</v>
      </c>
      <c r="R26" s="39"/>
      <c r="S26" s="39"/>
      <c r="T26" s="39"/>
      <c r="U26" s="36">
        <f t="shared" si="3"/>
        <v>0</v>
      </c>
      <c r="V26" s="36">
        <f t="shared" si="3"/>
        <v>0</v>
      </c>
      <c r="W26" s="36">
        <f t="shared" si="3"/>
        <v>0</v>
      </c>
      <c r="X26" s="30"/>
      <c r="Y26" s="30"/>
      <c r="Z26" s="30"/>
    </row>
    <row r="27" spans="1:26" s="13" customFormat="1" ht="50.25" hidden="1" customHeight="1" x14ac:dyDescent="0.25">
      <c r="A27" s="11" t="s">
        <v>198</v>
      </c>
      <c r="B27" s="12" t="s">
        <v>197</v>
      </c>
      <c r="C27" s="53"/>
      <c r="D27" s="53"/>
      <c r="E27" s="53"/>
      <c r="F27" s="39"/>
      <c r="G27" s="39"/>
      <c r="H27" s="39"/>
      <c r="I27" s="36">
        <f t="shared" si="1"/>
        <v>0</v>
      </c>
      <c r="J27" s="36">
        <f t="shared" si="1"/>
        <v>0</v>
      </c>
      <c r="K27" s="36">
        <f t="shared" si="1"/>
        <v>0</v>
      </c>
      <c r="L27" s="39"/>
      <c r="M27" s="39"/>
      <c r="N27" s="39"/>
      <c r="O27" s="36">
        <f t="shared" si="2"/>
        <v>0</v>
      </c>
      <c r="P27" s="36">
        <f t="shared" si="2"/>
        <v>0</v>
      </c>
      <c r="Q27" s="36">
        <f t="shared" si="2"/>
        <v>0</v>
      </c>
      <c r="R27" s="39"/>
      <c r="S27" s="39"/>
      <c r="T27" s="39"/>
      <c r="U27" s="36">
        <f t="shared" si="3"/>
        <v>0</v>
      </c>
      <c r="V27" s="36">
        <f t="shared" si="3"/>
        <v>0</v>
      </c>
      <c r="W27" s="36">
        <f t="shared" si="3"/>
        <v>0</v>
      </c>
      <c r="X27" s="30"/>
      <c r="Y27" s="30"/>
      <c r="Z27" s="30"/>
    </row>
    <row r="28" spans="1:26" s="13" customFormat="1" ht="66.75" hidden="1" customHeight="1" x14ac:dyDescent="0.25">
      <c r="A28" s="11" t="s">
        <v>196</v>
      </c>
      <c r="B28" s="12" t="s">
        <v>195</v>
      </c>
      <c r="C28" s="53">
        <v>62000</v>
      </c>
      <c r="D28" s="53">
        <v>65000</v>
      </c>
      <c r="E28" s="53">
        <v>70000</v>
      </c>
      <c r="F28" s="39"/>
      <c r="G28" s="39"/>
      <c r="H28" s="39"/>
      <c r="I28" s="36">
        <f t="shared" si="1"/>
        <v>-62000</v>
      </c>
      <c r="J28" s="36">
        <f t="shared" si="1"/>
        <v>-65000</v>
      </c>
      <c r="K28" s="36">
        <f t="shared" si="1"/>
        <v>-70000</v>
      </c>
      <c r="L28" s="39"/>
      <c r="M28" s="39"/>
      <c r="N28" s="39"/>
      <c r="O28" s="36">
        <f t="shared" si="2"/>
        <v>0</v>
      </c>
      <c r="P28" s="36">
        <f t="shared" si="2"/>
        <v>0</v>
      </c>
      <c r="Q28" s="36">
        <f t="shared" si="2"/>
        <v>0</v>
      </c>
      <c r="R28" s="39"/>
      <c r="S28" s="39"/>
      <c r="T28" s="39"/>
      <c r="U28" s="36">
        <f t="shared" si="3"/>
        <v>0</v>
      </c>
      <c r="V28" s="36">
        <f t="shared" si="3"/>
        <v>0</v>
      </c>
      <c r="W28" s="36">
        <f t="shared" si="3"/>
        <v>0</v>
      </c>
      <c r="X28" s="30"/>
      <c r="Y28" s="30"/>
      <c r="Z28" s="30"/>
    </row>
    <row r="29" spans="1:26" s="13" customFormat="1" ht="66.75" hidden="1" customHeight="1" x14ac:dyDescent="0.25">
      <c r="A29" s="11" t="s">
        <v>194</v>
      </c>
      <c r="B29" s="12" t="s">
        <v>193</v>
      </c>
      <c r="C29" s="53"/>
      <c r="D29" s="53"/>
      <c r="E29" s="53"/>
      <c r="F29" s="39"/>
      <c r="G29" s="39"/>
      <c r="H29" s="39"/>
      <c r="I29" s="36">
        <f t="shared" si="1"/>
        <v>0</v>
      </c>
      <c r="J29" s="36">
        <f t="shared" si="1"/>
        <v>0</v>
      </c>
      <c r="K29" s="36">
        <f t="shared" si="1"/>
        <v>0</v>
      </c>
      <c r="L29" s="39"/>
      <c r="M29" s="39"/>
      <c r="N29" s="39"/>
      <c r="O29" s="36">
        <f t="shared" si="2"/>
        <v>0</v>
      </c>
      <c r="P29" s="36">
        <f t="shared" si="2"/>
        <v>0</v>
      </c>
      <c r="Q29" s="36">
        <f t="shared" si="2"/>
        <v>0</v>
      </c>
      <c r="R29" s="39"/>
      <c r="S29" s="39"/>
      <c r="T29" s="39"/>
      <c r="U29" s="36">
        <f t="shared" si="3"/>
        <v>0</v>
      </c>
      <c r="V29" s="36">
        <f t="shared" si="3"/>
        <v>0</v>
      </c>
      <c r="W29" s="36">
        <f t="shared" si="3"/>
        <v>0</v>
      </c>
      <c r="X29" s="30"/>
      <c r="Y29" s="30"/>
      <c r="Z29" s="30"/>
    </row>
    <row r="30" spans="1:26" s="13" customFormat="1" ht="50.25" hidden="1" customHeight="1" x14ac:dyDescent="0.25">
      <c r="A30" s="11" t="s">
        <v>192</v>
      </c>
      <c r="B30" s="12" t="s">
        <v>191</v>
      </c>
      <c r="C30" s="53"/>
      <c r="D30" s="53"/>
      <c r="E30" s="53"/>
      <c r="F30" s="39"/>
      <c r="G30" s="39"/>
      <c r="H30" s="39"/>
      <c r="I30" s="36">
        <f t="shared" si="1"/>
        <v>0</v>
      </c>
      <c r="J30" s="36">
        <f t="shared" si="1"/>
        <v>0</v>
      </c>
      <c r="K30" s="36">
        <f t="shared" si="1"/>
        <v>0</v>
      </c>
      <c r="L30" s="39"/>
      <c r="M30" s="39"/>
      <c r="N30" s="39"/>
      <c r="O30" s="36">
        <f t="shared" si="2"/>
        <v>0</v>
      </c>
      <c r="P30" s="36">
        <f t="shared" si="2"/>
        <v>0</v>
      </c>
      <c r="Q30" s="36">
        <f t="shared" si="2"/>
        <v>0</v>
      </c>
      <c r="R30" s="39"/>
      <c r="S30" s="39"/>
      <c r="T30" s="39"/>
      <c r="U30" s="36">
        <f t="shared" si="3"/>
        <v>0</v>
      </c>
      <c r="V30" s="36">
        <f t="shared" si="3"/>
        <v>0</v>
      </c>
      <c r="W30" s="36">
        <f t="shared" si="3"/>
        <v>0</v>
      </c>
      <c r="X30" s="30"/>
      <c r="Y30" s="30"/>
      <c r="Z30" s="30"/>
    </row>
    <row r="31" spans="1:26" ht="36.75" hidden="1" customHeight="1" x14ac:dyDescent="0.25">
      <c r="A31" s="9" t="s">
        <v>190</v>
      </c>
      <c r="B31" s="10" t="s">
        <v>189</v>
      </c>
      <c r="C31" s="91"/>
      <c r="D31" s="91"/>
      <c r="E31" s="91"/>
      <c r="F31" s="38"/>
      <c r="G31" s="38"/>
      <c r="H31" s="38"/>
      <c r="I31" s="37">
        <f t="shared" si="1"/>
        <v>0</v>
      </c>
      <c r="J31" s="37">
        <f t="shared" si="1"/>
        <v>0</v>
      </c>
      <c r="K31" s="37">
        <f t="shared" si="1"/>
        <v>0</v>
      </c>
      <c r="L31" s="38"/>
      <c r="M31" s="38"/>
      <c r="N31" s="38"/>
      <c r="O31" s="37">
        <f t="shared" si="2"/>
        <v>0</v>
      </c>
      <c r="P31" s="37">
        <f t="shared" si="2"/>
        <v>0</v>
      </c>
      <c r="Q31" s="37">
        <f t="shared" si="2"/>
        <v>0</v>
      </c>
      <c r="R31" s="38"/>
      <c r="S31" s="38"/>
      <c r="T31" s="38"/>
      <c r="U31" s="37">
        <f t="shared" si="3"/>
        <v>0</v>
      </c>
      <c r="V31" s="37">
        <f t="shared" si="3"/>
        <v>0</v>
      </c>
      <c r="W31" s="37">
        <f t="shared" si="3"/>
        <v>0</v>
      </c>
      <c r="X31" s="41"/>
      <c r="Y31" s="41"/>
      <c r="Z31" s="41"/>
    </row>
    <row r="32" spans="1:26" ht="27" hidden="1" customHeight="1" x14ac:dyDescent="0.25">
      <c r="A32" s="9" t="s">
        <v>188</v>
      </c>
      <c r="B32" s="10" t="s">
        <v>187</v>
      </c>
      <c r="C32" s="91"/>
      <c r="D32" s="91"/>
      <c r="E32" s="91"/>
      <c r="F32" s="38"/>
      <c r="G32" s="38"/>
      <c r="H32" s="38"/>
      <c r="I32" s="37">
        <f t="shared" si="1"/>
        <v>0</v>
      </c>
      <c r="J32" s="37">
        <f t="shared" si="1"/>
        <v>0</v>
      </c>
      <c r="K32" s="37">
        <f t="shared" si="1"/>
        <v>0</v>
      </c>
      <c r="L32" s="38"/>
      <c r="M32" s="38"/>
      <c r="N32" s="38"/>
      <c r="O32" s="37">
        <f t="shared" si="2"/>
        <v>0</v>
      </c>
      <c r="P32" s="37">
        <f t="shared" si="2"/>
        <v>0</v>
      </c>
      <c r="Q32" s="37">
        <f t="shared" si="2"/>
        <v>0</v>
      </c>
      <c r="R32" s="38"/>
      <c r="S32" s="38"/>
      <c r="T32" s="38"/>
      <c r="U32" s="37">
        <f t="shared" si="3"/>
        <v>0</v>
      </c>
      <c r="V32" s="37">
        <f t="shared" si="3"/>
        <v>0</v>
      </c>
      <c r="W32" s="37">
        <f t="shared" si="3"/>
        <v>0</v>
      </c>
      <c r="X32" s="41"/>
      <c r="Y32" s="41"/>
      <c r="Z32" s="41"/>
    </row>
    <row r="33" spans="1:26" ht="33.75" customHeight="1" x14ac:dyDescent="0.25">
      <c r="A33" s="9" t="s">
        <v>186</v>
      </c>
      <c r="B33" s="10" t="s">
        <v>185</v>
      </c>
      <c r="C33" s="91">
        <v>59852</v>
      </c>
      <c r="D33" s="91">
        <v>67219</v>
      </c>
      <c r="E33" s="91">
        <v>73290</v>
      </c>
      <c r="F33" s="38"/>
      <c r="G33" s="38"/>
      <c r="H33" s="38"/>
      <c r="I33" s="37">
        <f t="shared" si="1"/>
        <v>-59852</v>
      </c>
      <c r="J33" s="37">
        <f t="shared" si="1"/>
        <v>-67219</v>
      </c>
      <c r="K33" s="37">
        <f t="shared" si="1"/>
        <v>-73290</v>
      </c>
      <c r="L33" s="38"/>
      <c r="M33" s="38"/>
      <c r="N33" s="38"/>
      <c r="O33" s="37">
        <f t="shared" si="2"/>
        <v>0</v>
      </c>
      <c r="P33" s="37">
        <f t="shared" si="2"/>
        <v>0</v>
      </c>
      <c r="Q33" s="37">
        <f t="shared" si="2"/>
        <v>0</v>
      </c>
      <c r="R33" s="38"/>
      <c r="S33" s="38"/>
      <c r="T33" s="38"/>
      <c r="U33" s="37">
        <f t="shared" si="3"/>
        <v>0</v>
      </c>
      <c r="V33" s="37">
        <f t="shared" si="3"/>
        <v>0</v>
      </c>
      <c r="W33" s="37">
        <f t="shared" si="3"/>
        <v>0</v>
      </c>
      <c r="X33" s="41"/>
      <c r="Y33" s="41"/>
      <c r="Z33" s="41"/>
    </row>
    <row r="34" spans="1:26" ht="38.25" customHeight="1" x14ac:dyDescent="0.25">
      <c r="A34" s="63" t="s">
        <v>283</v>
      </c>
      <c r="B34" s="10" t="s">
        <v>282</v>
      </c>
      <c r="C34" s="91">
        <v>1750</v>
      </c>
      <c r="D34" s="91">
        <v>1901</v>
      </c>
      <c r="E34" s="91">
        <v>2060</v>
      </c>
      <c r="F34" s="38"/>
      <c r="G34" s="38"/>
      <c r="H34" s="38"/>
      <c r="I34" s="37">
        <f t="shared" si="1"/>
        <v>-1750</v>
      </c>
      <c r="J34" s="37">
        <f t="shared" si="1"/>
        <v>-1901</v>
      </c>
      <c r="K34" s="37">
        <f t="shared" si="1"/>
        <v>-2060</v>
      </c>
      <c r="L34" s="38"/>
      <c r="M34" s="38"/>
      <c r="N34" s="38"/>
      <c r="O34" s="37">
        <f t="shared" si="2"/>
        <v>0</v>
      </c>
      <c r="P34" s="37">
        <f t="shared" si="2"/>
        <v>0</v>
      </c>
      <c r="Q34" s="37">
        <f t="shared" si="2"/>
        <v>0</v>
      </c>
      <c r="R34" s="38"/>
      <c r="S34" s="38"/>
      <c r="T34" s="38"/>
      <c r="U34" s="37">
        <f t="shared" si="3"/>
        <v>0</v>
      </c>
      <c r="V34" s="37">
        <f t="shared" si="3"/>
        <v>0</v>
      </c>
      <c r="W34" s="37">
        <f t="shared" si="3"/>
        <v>0</v>
      </c>
      <c r="X34" s="41"/>
      <c r="Y34" s="41"/>
      <c r="Z34" s="41"/>
    </row>
    <row r="35" spans="1:26" s="7" customFormat="1" ht="29.25" customHeight="1" x14ac:dyDescent="0.25">
      <c r="A35" s="4" t="s">
        <v>184</v>
      </c>
      <c r="B35" s="8" t="s">
        <v>183</v>
      </c>
      <c r="C35" s="6">
        <f t="shared" ref="C35:H35" si="19">SUM(C36:C37)</f>
        <v>782056</v>
      </c>
      <c r="D35" s="6">
        <f t="shared" si="19"/>
        <v>880774</v>
      </c>
      <c r="E35" s="6">
        <f t="shared" si="19"/>
        <v>924247.9</v>
      </c>
      <c r="F35" s="33">
        <f t="shared" si="19"/>
        <v>0</v>
      </c>
      <c r="G35" s="33">
        <f t="shared" si="19"/>
        <v>0</v>
      </c>
      <c r="H35" s="33">
        <f t="shared" si="19"/>
        <v>0</v>
      </c>
      <c r="I35" s="62">
        <f t="shared" si="1"/>
        <v>-782056</v>
      </c>
      <c r="J35" s="62">
        <f t="shared" si="1"/>
        <v>-880774</v>
      </c>
      <c r="K35" s="62">
        <f t="shared" si="1"/>
        <v>-924247.9</v>
      </c>
      <c r="L35" s="33">
        <f t="shared" ref="L35:N35" si="20">SUM(L36:L37)</f>
        <v>0</v>
      </c>
      <c r="M35" s="33">
        <f t="shared" si="20"/>
        <v>0</v>
      </c>
      <c r="N35" s="33">
        <f t="shared" si="20"/>
        <v>0</v>
      </c>
      <c r="O35" s="62">
        <f t="shared" si="2"/>
        <v>0</v>
      </c>
      <c r="P35" s="62">
        <f t="shared" si="2"/>
        <v>0</v>
      </c>
      <c r="Q35" s="62">
        <f t="shared" si="2"/>
        <v>0</v>
      </c>
      <c r="R35" s="33">
        <f t="shared" ref="R35:T35" si="21">SUM(R36:R37)</f>
        <v>0</v>
      </c>
      <c r="S35" s="33">
        <f t="shared" si="21"/>
        <v>0</v>
      </c>
      <c r="T35" s="33">
        <f t="shared" si="21"/>
        <v>0</v>
      </c>
      <c r="U35" s="62">
        <f t="shared" si="3"/>
        <v>0</v>
      </c>
      <c r="V35" s="62">
        <f t="shared" si="3"/>
        <v>0</v>
      </c>
      <c r="W35" s="62">
        <f t="shared" si="3"/>
        <v>0</v>
      </c>
      <c r="X35" s="42"/>
      <c r="Y35" s="42"/>
      <c r="Z35" s="42"/>
    </row>
    <row r="36" spans="1:26" ht="25.5" customHeight="1" x14ac:dyDescent="0.25">
      <c r="A36" s="9" t="s">
        <v>182</v>
      </c>
      <c r="B36" s="10" t="s">
        <v>181</v>
      </c>
      <c r="C36" s="91">
        <v>127061</v>
      </c>
      <c r="D36" s="91">
        <v>146936</v>
      </c>
      <c r="E36" s="91">
        <v>169918</v>
      </c>
      <c r="F36" s="38"/>
      <c r="G36" s="38"/>
      <c r="H36" s="38"/>
      <c r="I36" s="37">
        <f t="shared" si="1"/>
        <v>-127061</v>
      </c>
      <c r="J36" s="37">
        <f t="shared" si="1"/>
        <v>-146936</v>
      </c>
      <c r="K36" s="37">
        <f t="shared" si="1"/>
        <v>-169918</v>
      </c>
      <c r="L36" s="38"/>
      <c r="M36" s="38"/>
      <c r="N36" s="38"/>
      <c r="O36" s="37">
        <f t="shared" si="2"/>
        <v>0</v>
      </c>
      <c r="P36" s="37">
        <f t="shared" si="2"/>
        <v>0</v>
      </c>
      <c r="Q36" s="37">
        <f t="shared" si="2"/>
        <v>0</v>
      </c>
      <c r="R36" s="38"/>
      <c r="S36" s="38"/>
      <c r="T36" s="38"/>
      <c r="U36" s="37">
        <f t="shared" si="3"/>
        <v>0</v>
      </c>
      <c r="V36" s="37">
        <f t="shared" si="3"/>
        <v>0</v>
      </c>
      <c r="W36" s="37">
        <f t="shared" si="3"/>
        <v>0</v>
      </c>
      <c r="X36" s="41"/>
      <c r="Y36" s="41"/>
      <c r="Z36" s="41"/>
    </row>
    <row r="37" spans="1:26" ht="22.5" customHeight="1" x14ac:dyDescent="0.25">
      <c r="A37" s="9" t="s">
        <v>180</v>
      </c>
      <c r="B37" s="10" t="s">
        <v>179</v>
      </c>
      <c r="C37" s="91">
        <f t="shared" ref="C37:H37" si="22">C38+C39</f>
        <v>654995</v>
      </c>
      <c r="D37" s="91">
        <f t="shared" si="22"/>
        <v>733838</v>
      </c>
      <c r="E37" s="91">
        <f t="shared" si="22"/>
        <v>754329.9</v>
      </c>
      <c r="F37" s="38">
        <f t="shared" si="22"/>
        <v>0</v>
      </c>
      <c r="G37" s="38">
        <f t="shared" si="22"/>
        <v>0</v>
      </c>
      <c r="H37" s="38">
        <f t="shared" si="22"/>
        <v>0</v>
      </c>
      <c r="I37" s="37">
        <f t="shared" si="1"/>
        <v>-654995</v>
      </c>
      <c r="J37" s="37">
        <f t="shared" si="1"/>
        <v>-733838</v>
      </c>
      <c r="K37" s="37">
        <f t="shared" si="1"/>
        <v>-754329.9</v>
      </c>
      <c r="L37" s="38">
        <f t="shared" ref="L37:N37" si="23">L38+L39</f>
        <v>0</v>
      </c>
      <c r="M37" s="38">
        <f t="shared" si="23"/>
        <v>0</v>
      </c>
      <c r="N37" s="38">
        <f t="shared" si="23"/>
        <v>0</v>
      </c>
      <c r="O37" s="37">
        <f t="shared" si="2"/>
        <v>0</v>
      </c>
      <c r="P37" s="37">
        <f t="shared" si="2"/>
        <v>0</v>
      </c>
      <c r="Q37" s="37">
        <f t="shared" si="2"/>
        <v>0</v>
      </c>
      <c r="R37" s="38">
        <f t="shared" ref="R37:T37" si="24">R38+R39</f>
        <v>0</v>
      </c>
      <c r="S37" s="38">
        <f t="shared" si="24"/>
        <v>0</v>
      </c>
      <c r="T37" s="38">
        <f t="shared" si="24"/>
        <v>0</v>
      </c>
      <c r="U37" s="37">
        <f t="shared" si="3"/>
        <v>0</v>
      </c>
      <c r="V37" s="37">
        <f t="shared" si="3"/>
        <v>0</v>
      </c>
      <c r="W37" s="37">
        <f t="shared" si="3"/>
        <v>0</v>
      </c>
      <c r="X37" s="41"/>
      <c r="Y37" s="41"/>
      <c r="Z37" s="41"/>
    </row>
    <row r="38" spans="1:26" s="13" customFormat="1" ht="36" customHeight="1" x14ac:dyDescent="0.25">
      <c r="A38" s="54" t="s">
        <v>178</v>
      </c>
      <c r="B38" s="12" t="s">
        <v>177</v>
      </c>
      <c r="C38" s="53">
        <v>450110.5</v>
      </c>
      <c r="D38" s="53">
        <v>514611.6</v>
      </c>
      <c r="E38" s="53">
        <v>519757.7</v>
      </c>
      <c r="F38" s="39"/>
      <c r="G38" s="39"/>
      <c r="H38" s="39"/>
      <c r="I38" s="36">
        <f t="shared" si="1"/>
        <v>-450110.5</v>
      </c>
      <c r="J38" s="36">
        <f t="shared" si="1"/>
        <v>-514611.6</v>
      </c>
      <c r="K38" s="36">
        <f t="shared" si="1"/>
        <v>-519757.7</v>
      </c>
      <c r="L38" s="39"/>
      <c r="M38" s="39"/>
      <c r="N38" s="39"/>
      <c r="O38" s="36">
        <f t="shared" si="2"/>
        <v>0</v>
      </c>
      <c r="P38" s="36">
        <f t="shared" si="2"/>
        <v>0</v>
      </c>
      <c r="Q38" s="36">
        <f t="shared" si="2"/>
        <v>0</v>
      </c>
      <c r="R38" s="39"/>
      <c r="S38" s="39"/>
      <c r="T38" s="39"/>
      <c r="U38" s="36">
        <f t="shared" si="3"/>
        <v>0</v>
      </c>
      <c r="V38" s="36">
        <f t="shared" si="3"/>
        <v>0</v>
      </c>
      <c r="W38" s="36">
        <f t="shared" si="3"/>
        <v>0</v>
      </c>
      <c r="X38" s="30"/>
      <c r="Y38" s="30"/>
      <c r="Z38" s="30"/>
    </row>
    <row r="39" spans="1:26" s="13" customFormat="1" ht="36" customHeight="1" x14ac:dyDescent="0.25">
      <c r="A39" s="54" t="s">
        <v>176</v>
      </c>
      <c r="B39" s="12" t="s">
        <v>175</v>
      </c>
      <c r="C39" s="53">
        <v>204884.5</v>
      </c>
      <c r="D39" s="53">
        <v>219226.4</v>
      </c>
      <c r="E39" s="53">
        <v>234572.2</v>
      </c>
      <c r="F39" s="39"/>
      <c r="G39" s="39"/>
      <c r="H39" s="39"/>
      <c r="I39" s="36">
        <f t="shared" si="1"/>
        <v>-204884.5</v>
      </c>
      <c r="J39" s="36">
        <f t="shared" si="1"/>
        <v>-219226.4</v>
      </c>
      <c r="K39" s="36">
        <f t="shared" si="1"/>
        <v>-234572.2</v>
      </c>
      <c r="L39" s="39"/>
      <c r="M39" s="39"/>
      <c r="N39" s="39"/>
      <c r="O39" s="36">
        <f t="shared" si="2"/>
        <v>0</v>
      </c>
      <c r="P39" s="36">
        <f t="shared" si="2"/>
        <v>0</v>
      </c>
      <c r="Q39" s="36">
        <f t="shared" si="2"/>
        <v>0</v>
      </c>
      <c r="R39" s="39"/>
      <c r="S39" s="39"/>
      <c r="T39" s="39"/>
      <c r="U39" s="36">
        <f t="shared" si="3"/>
        <v>0</v>
      </c>
      <c r="V39" s="36">
        <f t="shared" si="3"/>
        <v>0</v>
      </c>
      <c r="W39" s="36">
        <f t="shared" si="3"/>
        <v>0</v>
      </c>
      <c r="X39" s="30"/>
      <c r="Y39" s="30"/>
      <c r="Z39" s="30"/>
    </row>
    <row r="40" spans="1:26" s="7" customFormat="1" ht="29.25" customHeight="1" x14ac:dyDescent="0.25">
      <c r="A40" s="4" t="s">
        <v>174</v>
      </c>
      <c r="B40" s="8" t="s">
        <v>173</v>
      </c>
      <c r="C40" s="6">
        <f>C41+C45+C46</f>
        <v>20000</v>
      </c>
      <c r="D40" s="6">
        <f t="shared" ref="D40:E40" si="25">D41+D45+D46</f>
        <v>25000</v>
      </c>
      <c r="E40" s="6">
        <f t="shared" si="25"/>
        <v>30000</v>
      </c>
      <c r="F40" s="33">
        <f>F41+F45+F46</f>
        <v>0</v>
      </c>
      <c r="G40" s="33">
        <f t="shared" ref="G40:H40" si="26">G41+G45+G46</f>
        <v>0</v>
      </c>
      <c r="H40" s="33">
        <f t="shared" si="26"/>
        <v>0</v>
      </c>
      <c r="I40" s="62">
        <f t="shared" si="1"/>
        <v>-20000</v>
      </c>
      <c r="J40" s="62">
        <f t="shared" si="1"/>
        <v>-25000</v>
      </c>
      <c r="K40" s="62">
        <f t="shared" si="1"/>
        <v>-30000</v>
      </c>
      <c r="L40" s="33">
        <f>L41+L45+L46</f>
        <v>0</v>
      </c>
      <c r="M40" s="33">
        <f t="shared" ref="M40:N40" si="27">M41+M45+M46</f>
        <v>0</v>
      </c>
      <c r="N40" s="33">
        <f t="shared" si="27"/>
        <v>0</v>
      </c>
      <c r="O40" s="62">
        <f t="shared" si="2"/>
        <v>0</v>
      </c>
      <c r="P40" s="62">
        <f t="shared" si="2"/>
        <v>0</v>
      </c>
      <c r="Q40" s="62">
        <f t="shared" si="2"/>
        <v>0</v>
      </c>
      <c r="R40" s="33">
        <f t="shared" ref="R40:T40" si="28">R41+R45+R46</f>
        <v>0</v>
      </c>
      <c r="S40" s="33">
        <f t="shared" si="28"/>
        <v>0</v>
      </c>
      <c r="T40" s="33">
        <f t="shared" si="28"/>
        <v>0</v>
      </c>
      <c r="U40" s="62">
        <f t="shared" si="3"/>
        <v>0</v>
      </c>
      <c r="V40" s="62">
        <f t="shared" si="3"/>
        <v>0</v>
      </c>
      <c r="W40" s="62">
        <f t="shared" si="3"/>
        <v>0</v>
      </c>
      <c r="X40" s="42"/>
      <c r="Y40" s="42"/>
      <c r="Z40" s="42"/>
    </row>
    <row r="41" spans="1:26" ht="51.75" customHeight="1" x14ac:dyDescent="0.25">
      <c r="A41" s="9" t="s">
        <v>172</v>
      </c>
      <c r="B41" s="10" t="s">
        <v>171</v>
      </c>
      <c r="C41" s="91">
        <f>SUM(C42:C44)</f>
        <v>20000</v>
      </c>
      <c r="D41" s="91">
        <f t="shared" ref="D41:E41" si="29">SUM(D42:D44)</f>
        <v>25000</v>
      </c>
      <c r="E41" s="91">
        <f t="shared" si="29"/>
        <v>30000</v>
      </c>
      <c r="F41" s="38">
        <f>SUM(F42:F44)</f>
        <v>0</v>
      </c>
      <c r="G41" s="38">
        <f t="shared" ref="G41:H41" si="30">SUM(G42:G44)</f>
        <v>0</v>
      </c>
      <c r="H41" s="38">
        <f t="shared" si="30"/>
        <v>0</v>
      </c>
      <c r="I41" s="37">
        <f t="shared" si="1"/>
        <v>-20000</v>
      </c>
      <c r="J41" s="37">
        <f t="shared" si="1"/>
        <v>-25000</v>
      </c>
      <c r="K41" s="37">
        <f t="shared" si="1"/>
        <v>-30000</v>
      </c>
      <c r="L41" s="38">
        <f>SUM(L42:L44)</f>
        <v>0</v>
      </c>
      <c r="M41" s="38">
        <f t="shared" ref="M41:N41" si="31">SUM(M42:M44)</f>
        <v>0</v>
      </c>
      <c r="N41" s="38">
        <f t="shared" si="31"/>
        <v>0</v>
      </c>
      <c r="O41" s="37">
        <f t="shared" si="2"/>
        <v>0</v>
      </c>
      <c r="P41" s="37">
        <f t="shared" si="2"/>
        <v>0</v>
      </c>
      <c r="Q41" s="37">
        <f t="shared" si="2"/>
        <v>0</v>
      </c>
      <c r="R41" s="38">
        <f t="shared" ref="R41:T41" si="32">SUM(R42:R44)</f>
        <v>0</v>
      </c>
      <c r="S41" s="38">
        <f t="shared" si="32"/>
        <v>0</v>
      </c>
      <c r="T41" s="38">
        <f t="shared" si="32"/>
        <v>0</v>
      </c>
      <c r="U41" s="37">
        <f t="shared" si="3"/>
        <v>0</v>
      </c>
      <c r="V41" s="37">
        <f t="shared" si="3"/>
        <v>0</v>
      </c>
      <c r="W41" s="37">
        <f t="shared" si="3"/>
        <v>0</v>
      </c>
      <c r="X41" s="41"/>
      <c r="Y41" s="41"/>
      <c r="Z41" s="41"/>
    </row>
    <row r="42" spans="1:26" s="13" customFormat="1" ht="68.25" hidden="1" customHeight="1" x14ac:dyDescent="0.25">
      <c r="A42" s="64" t="s">
        <v>287</v>
      </c>
      <c r="B42" s="12" t="s">
        <v>284</v>
      </c>
      <c r="C42" s="53">
        <v>20000</v>
      </c>
      <c r="D42" s="53">
        <v>25000</v>
      </c>
      <c r="E42" s="53">
        <v>30000</v>
      </c>
      <c r="F42" s="39"/>
      <c r="G42" s="39"/>
      <c r="H42" s="39"/>
      <c r="I42" s="36">
        <f t="shared" si="1"/>
        <v>-20000</v>
      </c>
      <c r="J42" s="36">
        <f t="shared" si="1"/>
        <v>-25000</v>
      </c>
      <c r="K42" s="36">
        <f t="shared" si="1"/>
        <v>-30000</v>
      </c>
      <c r="L42" s="39"/>
      <c r="M42" s="39"/>
      <c r="N42" s="39"/>
      <c r="O42" s="36">
        <f t="shared" si="2"/>
        <v>0</v>
      </c>
      <c r="P42" s="36">
        <f t="shared" si="2"/>
        <v>0</v>
      </c>
      <c r="Q42" s="36">
        <f t="shared" si="2"/>
        <v>0</v>
      </c>
      <c r="R42" s="39"/>
      <c r="S42" s="39"/>
      <c r="T42" s="39"/>
      <c r="U42" s="36">
        <f t="shared" ref="U42:W54" si="33">R42-L42</f>
        <v>0</v>
      </c>
      <c r="V42" s="36">
        <f t="shared" si="33"/>
        <v>0</v>
      </c>
      <c r="W42" s="36">
        <f t="shared" si="33"/>
        <v>0</v>
      </c>
      <c r="X42" s="30"/>
      <c r="Y42" s="30"/>
      <c r="Z42" s="30"/>
    </row>
    <row r="43" spans="1:26" s="13" customFormat="1" ht="81" hidden="1" customHeight="1" x14ac:dyDescent="0.25">
      <c r="A43" s="64" t="s">
        <v>288</v>
      </c>
      <c r="B43" s="12" t="s">
        <v>285</v>
      </c>
      <c r="C43" s="53"/>
      <c r="D43" s="53"/>
      <c r="E43" s="53"/>
      <c r="F43" s="39"/>
      <c r="G43" s="39"/>
      <c r="H43" s="39"/>
      <c r="I43" s="36">
        <f t="shared" si="1"/>
        <v>0</v>
      </c>
      <c r="J43" s="36">
        <f t="shared" si="1"/>
        <v>0</v>
      </c>
      <c r="K43" s="36">
        <f t="shared" si="1"/>
        <v>0</v>
      </c>
      <c r="L43" s="39"/>
      <c r="M43" s="39"/>
      <c r="N43" s="39"/>
      <c r="O43" s="36">
        <f t="shared" si="2"/>
        <v>0</v>
      </c>
      <c r="P43" s="36">
        <f t="shared" si="2"/>
        <v>0</v>
      </c>
      <c r="Q43" s="36">
        <f t="shared" si="2"/>
        <v>0</v>
      </c>
      <c r="R43" s="39"/>
      <c r="S43" s="39"/>
      <c r="T43" s="39"/>
      <c r="U43" s="36">
        <f t="shared" si="33"/>
        <v>0</v>
      </c>
      <c r="V43" s="36">
        <f t="shared" si="33"/>
        <v>0</v>
      </c>
      <c r="W43" s="36">
        <f t="shared" si="33"/>
        <v>0</v>
      </c>
      <c r="X43" s="30"/>
      <c r="Y43" s="30"/>
      <c r="Z43" s="30"/>
    </row>
    <row r="44" spans="1:26" s="13" customFormat="1" ht="50.25" hidden="1" customHeight="1" x14ac:dyDescent="0.25">
      <c r="A44" s="64" t="s">
        <v>289</v>
      </c>
      <c r="B44" s="12" t="s">
        <v>286</v>
      </c>
      <c r="C44" s="53"/>
      <c r="D44" s="53"/>
      <c r="E44" s="53"/>
      <c r="F44" s="39"/>
      <c r="G44" s="39"/>
      <c r="H44" s="39"/>
      <c r="I44" s="36">
        <f t="shared" si="1"/>
        <v>0</v>
      </c>
      <c r="J44" s="36">
        <f t="shared" si="1"/>
        <v>0</v>
      </c>
      <c r="K44" s="36">
        <f t="shared" si="1"/>
        <v>0</v>
      </c>
      <c r="L44" s="39"/>
      <c r="M44" s="39"/>
      <c r="N44" s="39"/>
      <c r="O44" s="36">
        <f t="shared" si="2"/>
        <v>0</v>
      </c>
      <c r="P44" s="36">
        <f t="shared" si="2"/>
        <v>0</v>
      </c>
      <c r="Q44" s="36">
        <f t="shared" si="2"/>
        <v>0</v>
      </c>
      <c r="R44" s="39"/>
      <c r="S44" s="39"/>
      <c r="T44" s="39"/>
      <c r="U44" s="36">
        <f t="shared" si="33"/>
        <v>0</v>
      </c>
      <c r="V44" s="36">
        <f t="shared" si="33"/>
        <v>0</v>
      </c>
      <c r="W44" s="36">
        <f t="shared" si="33"/>
        <v>0</v>
      </c>
      <c r="X44" s="30"/>
      <c r="Y44" s="30"/>
      <c r="Z44" s="30"/>
    </row>
    <row r="45" spans="1:26" ht="38.25" hidden="1" customHeight="1" x14ac:dyDescent="0.25">
      <c r="A45" s="9" t="s">
        <v>170</v>
      </c>
      <c r="B45" s="10" t="s">
        <v>169</v>
      </c>
      <c r="C45" s="91"/>
      <c r="D45" s="91"/>
      <c r="E45" s="91"/>
      <c r="F45" s="38"/>
      <c r="G45" s="38"/>
      <c r="H45" s="38"/>
      <c r="I45" s="37">
        <f t="shared" si="1"/>
        <v>0</v>
      </c>
      <c r="J45" s="37">
        <f t="shared" si="1"/>
        <v>0</v>
      </c>
      <c r="K45" s="37">
        <f t="shared" si="1"/>
        <v>0</v>
      </c>
      <c r="L45" s="38"/>
      <c r="M45" s="38"/>
      <c r="N45" s="38"/>
      <c r="O45" s="37">
        <f t="shared" si="2"/>
        <v>0</v>
      </c>
      <c r="P45" s="37">
        <f t="shared" si="2"/>
        <v>0</v>
      </c>
      <c r="Q45" s="37">
        <f t="shared" si="2"/>
        <v>0</v>
      </c>
      <c r="R45" s="38"/>
      <c r="S45" s="38"/>
      <c r="T45" s="38"/>
      <c r="U45" s="37">
        <f t="shared" si="33"/>
        <v>0</v>
      </c>
      <c r="V45" s="37">
        <f t="shared" si="33"/>
        <v>0</v>
      </c>
      <c r="W45" s="37">
        <f t="shared" si="33"/>
        <v>0</v>
      </c>
      <c r="X45" s="41"/>
      <c r="Y45" s="41"/>
      <c r="Z45" s="41"/>
    </row>
    <row r="46" spans="1:26" ht="79.5" hidden="1" customHeight="1" x14ac:dyDescent="0.25">
      <c r="A46" s="9" t="s">
        <v>168</v>
      </c>
      <c r="B46" s="10" t="s">
        <v>167</v>
      </c>
      <c r="C46" s="91"/>
      <c r="D46" s="91"/>
      <c r="E46" s="91"/>
      <c r="F46" s="38"/>
      <c r="G46" s="38"/>
      <c r="H46" s="38"/>
      <c r="I46" s="37">
        <f t="shared" si="1"/>
        <v>0</v>
      </c>
      <c r="J46" s="37">
        <f t="shared" si="1"/>
        <v>0</v>
      </c>
      <c r="K46" s="37">
        <f t="shared" si="1"/>
        <v>0</v>
      </c>
      <c r="L46" s="38"/>
      <c r="M46" s="38"/>
      <c r="N46" s="38"/>
      <c r="O46" s="37">
        <f t="shared" si="2"/>
        <v>0</v>
      </c>
      <c r="P46" s="37">
        <f t="shared" si="2"/>
        <v>0</v>
      </c>
      <c r="Q46" s="37">
        <f t="shared" si="2"/>
        <v>0</v>
      </c>
      <c r="R46" s="38"/>
      <c r="S46" s="38"/>
      <c r="T46" s="38"/>
      <c r="U46" s="37">
        <f t="shared" si="33"/>
        <v>0</v>
      </c>
      <c r="V46" s="37">
        <f t="shared" si="33"/>
        <v>0</v>
      </c>
      <c r="W46" s="37">
        <f t="shared" si="33"/>
        <v>0</v>
      </c>
      <c r="X46" s="41"/>
      <c r="Y46" s="41"/>
      <c r="Z46" s="41"/>
    </row>
    <row r="47" spans="1:26" s="7" customFormat="1" ht="32.25" hidden="1" customHeight="1" x14ac:dyDescent="0.25">
      <c r="A47" s="4" t="s">
        <v>166</v>
      </c>
      <c r="B47" s="8" t="s">
        <v>165</v>
      </c>
      <c r="C47" s="6">
        <v>0</v>
      </c>
      <c r="D47" s="6">
        <v>0</v>
      </c>
      <c r="E47" s="6">
        <v>0</v>
      </c>
      <c r="F47" s="33">
        <v>0</v>
      </c>
      <c r="G47" s="33">
        <v>0</v>
      </c>
      <c r="H47" s="33">
        <v>0</v>
      </c>
      <c r="I47" s="62">
        <f t="shared" si="1"/>
        <v>0</v>
      </c>
      <c r="J47" s="62">
        <f t="shared" si="1"/>
        <v>0</v>
      </c>
      <c r="K47" s="62">
        <f t="shared" si="1"/>
        <v>0</v>
      </c>
      <c r="L47" s="33">
        <v>0</v>
      </c>
      <c r="M47" s="33">
        <v>0</v>
      </c>
      <c r="N47" s="33">
        <v>0</v>
      </c>
      <c r="O47" s="62">
        <f t="shared" si="2"/>
        <v>0</v>
      </c>
      <c r="P47" s="62">
        <f t="shared" si="2"/>
        <v>0</v>
      </c>
      <c r="Q47" s="62">
        <f t="shared" si="2"/>
        <v>0</v>
      </c>
      <c r="R47" s="33">
        <v>0</v>
      </c>
      <c r="S47" s="33">
        <v>0</v>
      </c>
      <c r="T47" s="33">
        <v>0</v>
      </c>
      <c r="U47" s="62">
        <f t="shared" si="33"/>
        <v>0</v>
      </c>
      <c r="V47" s="62">
        <f t="shared" si="33"/>
        <v>0</v>
      </c>
      <c r="W47" s="62">
        <f t="shared" si="33"/>
        <v>0</v>
      </c>
      <c r="X47" s="42"/>
      <c r="Y47" s="42"/>
      <c r="Z47" s="42"/>
    </row>
    <row r="48" spans="1:26" s="7" customFormat="1" ht="36.75" customHeight="1" x14ac:dyDescent="0.25">
      <c r="A48" s="4" t="s">
        <v>164</v>
      </c>
      <c r="B48" s="8" t="s">
        <v>163</v>
      </c>
      <c r="C48" s="6">
        <f t="shared" ref="C48:H48" si="34">C49+C60+C61+C65</f>
        <v>209012.32556</v>
      </c>
      <c r="D48" s="6">
        <f t="shared" si="34"/>
        <v>213879.82556</v>
      </c>
      <c r="E48" s="6">
        <f t="shared" si="34"/>
        <v>214312.72555999999</v>
      </c>
      <c r="F48" s="33">
        <f t="shared" si="34"/>
        <v>0</v>
      </c>
      <c r="G48" s="33">
        <f t="shared" si="34"/>
        <v>0</v>
      </c>
      <c r="H48" s="33">
        <f t="shared" si="34"/>
        <v>0</v>
      </c>
      <c r="I48" s="62">
        <f t="shared" si="1"/>
        <v>-209012.32556</v>
      </c>
      <c r="J48" s="62">
        <f t="shared" si="1"/>
        <v>-213879.82556</v>
      </c>
      <c r="K48" s="62">
        <f t="shared" si="1"/>
        <v>-214312.72555999999</v>
      </c>
      <c r="L48" s="33">
        <f>L49+L60+L61+L65</f>
        <v>0</v>
      </c>
      <c r="M48" s="33">
        <f>M49+M60+M61+M65</f>
        <v>0</v>
      </c>
      <c r="N48" s="33">
        <f>N49+N60+N61+N65</f>
        <v>0</v>
      </c>
      <c r="O48" s="62">
        <f t="shared" si="2"/>
        <v>0</v>
      </c>
      <c r="P48" s="62">
        <f t="shared" si="2"/>
        <v>0</v>
      </c>
      <c r="Q48" s="62">
        <f t="shared" si="2"/>
        <v>0</v>
      </c>
      <c r="R48" s="33">
        <f>R49+R60+R61+R65</f>
        <v>0</v>
      </c>
      <c r="S48" s="33">
        <f>S49+S60+S61+S65</f>
        <v>0</v>
      </c>
      <c r="T48" s="33">
        <f>T49+T60+T61+T65</f>
        <v>0</v>
      </c>
      <c r="U48" s="62">
        <f t="shared" si="33"/>
        <v>0</v>
      </c>
      <c r="V48" s="62">
        <f t="shared" si="33"/>
        <v>0</v>
      </c>
      <c r="W48" s="62">
        <f t="shared" si="33"/>
        <v>0</v>
      </c>
      <c r="X48" s="42"/>
      <c r="Y48" s="42"/>
      <c r="Z48" s="42"/>
    </row>
    <row r="49" spans="1:26" ht="78.75" customHeight="1" x14ac:dyDescent="0.25">
      <c r="A49" s="9" t="s">
        <v>162</v>
      </c>
      <c r="B49" s="16" t="s">
        <v>161</v>
      </c>
      <c r="C49" s="91">
        <f t="shared" ref="C49:H49" si="35">C50+C51+C54+C58+C59</f>
        <v>173021.09490999999</v>
      </c>
      <c r="D49" s="91">
        <f t="shared" si="35"/>
        <v>177388.59490999999</v>
      </c>
      <c r="E49" s="91">
        <f t="shared" si="35"/>
        <v>177821.49490999998</v>
      </c>
      <c r="F49" s="38">
        <f t="shared" si="35"/>
        <v>0</v>
      </c>
      <c r="G49" s="38">
        <f t="shared" si="35"/>
        <v>0</v>
      </c>
      <c r="H49" s="38">
        <f t="shared" si="35"/>
        <v>0</v>
      </c>
      <c r="I49" s="37">
        <f t="shared" si="1"/>
        <v>-173021.09490999999</v>
      </c>
      <c r="J49" s="37">
        <f t="shared" si="1"/>
        <v>-177388.59490999999</v>
      </c>
      <c r="K49" s="37">
        <f t="shared" si="1"/>
        <v>-177821.49490999998</v>
      </c>
      <c r="L49" s="38">
        <f>L50+L51+L54+L58+L59</f>
        <v>0</v>
      </c>
      <c r="M49" s="38">
        <f>M50+M51+M54+M58+M59</f>
        <v>0</v>
      </c>
      <c r="N49" s="38">
        <f>N50+N51+N54+N58+N59</f>
        <v>0</v>
      </c>
      <c r="O49" s="37">
        <f t="shared" si="2"/>
        <v>0</v>
      </c>
      <c r="P49" s="37">
        <f t="shared" si="2"/>
        <v>0</v>
      </c>
      <c r="Q49" s="37">
        <f t="shared" si="2"/>
        <v>0</v>
      </c>
      <c r="R49" s="38">
        <f>R50+R51+R54+R58+R59</f>
        <v>0</v>
      </c>
      <c r="S49" s="38">
        <f>S50+S51+S54+S58+S59</f>
        <v>0</v>
      </c>
      <c r="T49" s="38">
        <f>T50+T51+T54+T58+T59</f>
        <v>0</v>
      </c>
      <c r="U49" s="37">
        <f t="shared" si="33"/>
        <v>0</v>
      </c>
      <c r="V49" s="37">
        <f t="shared" si="33"/>
        <v>0</v>
      </c>
      <c r="W49" s="37">
        <f t="shared" si="33"/>
        <v>0</v>
      </c>
      <c r="X49" s="41"/>
      <c r="Y49" s="41"/>
      <c r="Z49" s="41"/>
    </row>
    <row r="50" spans="1:26" ht="79.5" customHeight="1" x14ac:dyDescent="0.25">
      <c r="A50" s="9" t="s">
        <v>160</v>
      </c>
      <c r="B50" s="17" t="s">
        <v>159</v>
      </c>
      <c r="C50" s="91">
        <v>162031.4</v>
      </c>
      <c r="D50" s="91">
        <v>166398.9</v>
      </c>
      <c r="E50" s="91">
        <v>166831.79999999999</v>
      </c>
      <c r="F50" s="38"/>
      <c r="G50" s="38"/>
      <c r="H50" s="38"/>
      <c r="I50" s="37">
        <f t="shared" ref="I50:K67" si="36">F50-C50</f>
        <v>-162031.4</v>
      </c>
      <c r="J50" s="37">
        <f t="shared" si="36"/>
        <v>-166398.9</v>
      </c>
      <c r="K50" s="37">
        <f t="shared" si="36"/>
        <v>-166831.79999999999</v>
      </c>
      <c r="L50" s="38"/>
      <c r="M50" s="38"/>
      <c r="N50" s="38"/>
      <c r="O50" s="37">
        <f t="shared" si="2"/>
        <v>0</v>
      </c>
      <c r="P50" s="37">
        <f t="shared" si="2"/>
        <v>0</v>
      </c>
      <c r="Q50" s="37">
        <f t="shared" si="2"/>
        <v>0</v>
      </c>
      <c r="R50" s="38"/>
      <c r="S50" s="38"/>
      <c r="T50" s="38"/>
      <c r="U50" s="37">
        <f t="shared" si="33"/>
        <v>0</v>
      </c>
      <c r="V50" s="37">
        <f t="shared" si="33"/>
        <v>0</v>
      </c>
      <c r="W50" s="37">
        <f t="shared" si="33"/>
        <v>0</v>
      </c>
      <c r="X50" s="41"/>
      <c r="Y50" s="41"/>
      <c r="Z50" s="41"/>
    </row>
    <row r="51" spans="1:26" ht="79.5" customHeight="1" x14ac:dyDescent="0.25">
      <c r="A51" s="9" t="s">
        <v>158</v>
      </c>
      <c r="B51" s="17" t="s">
        <v>157</v>
      </c>
      <c r="C51" s="91">
        <f>SUM(C52:C53)</f>
        <v>6344.8</v>
      </c>
      <c r="D51" s="91">
        <f t="shared" ref="D51:E51" si="37">SUM(D52:D53)</f>
        <v>6344.8</v>
      </c>
      <c r="E51" s="91">
        <f t="shared" si="37"/>
        <v>6344.8</v>
      </c>
      <c r="F51" s="38">
        <f>SUM(F52:F53)</f>
        <v>0</v>
      </c>
      <c r="G51" s="38">
        <f t="shared" ref="G51:H51" si="38">SUM(G52:G53)</f>
        <v>0</v>
      </c>
      <c r="H51" s="38">
        <f t="shared" si="38"/>
        <v>0</v>
      </c>
      <c r="I51" s="37">
        <f t="shared" si="36"/>
        <v>-6344.8</v>
      </c>
      <c r="J51" s="37">
        <f t="shared" si="36"/>
        <v>-6344.8</v>
      </c>
      <c r="K51" s="37">
        <f t="shared" si="36"/>
        <v>-6344.8</v>
      </c>
      <c r="L51" s="38">
        <f>SUM(L52:L53)</f>
        <v>0</v>
      </c>
      <c r="M51" s="38">
        <f t="shared" ref="M51:N51" si="39">SUM(M52:M53)</f>
        <v>0</v>
      </c>
      <c r="N51" s="38">
        <f t="shared" si="39"/>
        <v>0</v>
      </c>
      <c r="O51" s="37">
        <f t="shared" si="2"/>
        <v>0</v>
      </c>
      <c r="P51" s="37">
        <f t="shared" si="2"/>
        <v>0</v>
      </c>
      <c r="Q51" s="37">
        <f t="shared" si="2"/>
        <v>0</v>
      </c>
      <c r="R51" s="38">
        <f t="shared" ref="R51:T51" si="40">SUM(R52:R53)</f>
        <v>0</v>
      </c>
      <c r="S51" s="38">
        <f t="shared" si="40"/>
        <v>0</v>
      </c>
      <c r="T51" s="38">
        <f t="shared" si="40"/>
        <v>0</v>
      </c>
      <c r="U51" s="37">
        <f t="shared" si="33"/>
        <v>0</v>
      </c>
      <c r="V51" s="37">
        <f t="shared" si="33"/>
        <v>0</v>
      </c>
      <c r="W51" s="37">
        <f t="shared" si="33"/>
        <v>0</v>
      </c>
      <c r="X51" s="41"/>
      <c r="Y51" s="41"/>
      <c r="Z51" s="41"/>
    </row>
    <row r="52" spans="1:26" s="13" customFormat="1" ht="83.25" hidden="1" customHeight="1" x14ac:dyDescent="0.25">
      <c r="A52" s="64" t="s">
        <v>291</v>
      </c>
      <c r="B52" s="19" t="s">
        <v>157</v>
      </c>
      <c r="C52" s="53">
        <v>6344.8</v>
      </c>
      <c r="D52" s="53">
        <v>6344.8</v>
      </c>
      <c r="E52" s="53">
        <v>6344.8</v>
      </c>
      <c r="F52" s="39"/>
      <c r="G52" s="39"/>
      <c r="H52" s="39"/>
      <c r="I52" s="53">
        <v>6384</v>
      </c>
      <c r="J52" s="53">
        <v>6384</v>
      </c>
      <c r="K52" s="53">
        <v>6384</v>
      </c>
      <c r="L52" s="39"/>
      <c r="M52" s="39"/>
      <c r="N52" s="39"/>
      <c r="O52" s="53">
        <v>6384</v>
      </c>
      <c r="P52" s="53">
        <v>6384</v>
      </c>
      <c r="Q52" s="53">
        <v>6384</v>
      </c>
      <c r="R52" s="53"/>
      <c r="S52" s="53"/>
      <c r="T52" s="53"/>
      <c r="U52" s="53">
        <v>6384</v>
      </c>
      <c r="V52" s="53">
        <v>6384</v>
      </c>
      <c r="W52" s="53">
        <v>6384</v>
      </c>
      <c r="X52" s="53"/>
      <c r="Y52" s="53"/>
      <c r="Z52" s="53"/>
    </row>
    <row r="53" spans="1:26" s="13" customFormat="1" ht="96" hidden="1" customHeight="1" x14ac:dyDescent="0.25">
      <c r="A53" s="64" t="s">
        <v>292</v>
      </c>
      <c r="B53" s="19" t="s">
        <v>290</v>
      </c>
      <c r="C53" s="53"/>
      <c r="D53" s="53"/>
      <c r="E53" s="53"/>
      <c r="F53" s="39"/>
      <c r="G53" s="39"/>
      <c r="H53" s="39"/>
      <c r="I53" s="36">
        <f t="shared" si="36"/>
        <v>0</v>
      </c>
      <c r="J53" s="36">
        <f t="shared" si="36"/>
        <v>0</v>
      </c>
      <c r="K53" s="36">
        <f t="shared" si="36"/>
        <v>0</v>
      </c>
      <c r="L53" s="39"/>
      <c r="M53" s="39"/>
      <c r="N53" s="39"/>
      <c r="O53" s="36">
        <f t="shared" si="2"/>
        <v>0</v>
      </c>
      <c r="P53" s="36">
        <f t="shared" si="2"/>
        <v>0</v>
      </c>
      <c r="Q53" s="36">
        <f t="shared" si="2"/>
        <v>0</v>
      </c>
      <c r="R53" s="39"/>
      <c r="S53" s="39"/>
      <c r="T53" s="39"/>
      <c r="U53" s="36">
        <f t="shared" si="33"/>
        <v>0</v>
      </c>
      <c r="V53" s="36">
        <f t="shared" si="33"/>
        <v>0</v>
      </c>
      <c r="W53" s="36">
        <f t="shared" si="33"/>
        <v>0</v>
      </c>
      <c r="X53" s="30"/>
      <c r="Y53" s="30"/>
      <c r="Z53" s="30"/>
    </row>
    <row r="54" spans="1:26" ht="62.25" customHeight="1" x14ac:dyDescent="0.25">
      <c r="A54" s="9" t="s">
        <v>156</v>
      </c>
      <c r="B54" s="17" t="s">
        <v>155</v>
      </c>
      <c r="C54" s="91">
        <f>SUM(C55:C57)</f>
        <v>1784.39491</v>
      </c>
      <c r="D54" s="91">
        <f t="shared" ref="D54:E54" si="41">SUM(D55:D57)</f>
        <v>1784.39491</v>
      </c>
      <c r="E54" s="91">
        <f t="shared" si="41"/>
        <v>1784.39491</v>
      </c>
      <c r="F54" s="38"/>
      <c r="G54" s="38"/>
      <c r="H54" s="38"/>
      <c r="I54" s="37">
        <f t="shared" si="36"/>
        <v>-1784.39491</v>
      </c>
      <c r="J54" s="37">
        <f t="shared" si="36"/>
        <v>-1784.39491</v>
      </c>
      <c r="K54" s="37">
        <f t="shared" si="36"/>
        <v>-1784.39491</v>
      </c>
      <c r="L54" s="38"/>
      <c r="M54" s="38"/>
      <c r="N54" s="38"/>
      <c r="O54" s="37">
        <f t="shared" si="2"/>
        <v>0</v>
      </c>
      <c r="P54" s="37">
        <f t="shared" si="2"/>
        <v>0</v>
      </c>
      <c r="Q54" s="37">
        <f t="shared" si="2"/>
        <v>0</v>
      </c>
      <c r="R54" s="38"/>
      <c r="S54" s="38"/>
      <c r="T54" s="38"/>
      <c r="U54" s="37">
        <f t="shared" si="33"/>
        <v>0</v>
      </c>
      <c r="V54" s="37">
        <f t="shared" si="33"/>
        <v>0</v>
      </c>
      <c r="W54" s="37">
        <f t="shared" si="33"/>
        <v>0</v>
      </c>
      <c r="X54" s="41"/>
      <c r="Y54" s="41"/>
      <c r="Z54" s="41"/>
    </row>
    <row r="55" spans="1:26" ht="81.75" hidden="1" customHeight="1" x14ac:dyDescent="0.25">
      <c r="A55" s="64" t="s">
        <v>356</v>
      </c>
      <c r="B55" s="19" t="s">
        <v>155</v>
      </c>
      <c r="C55" s="91">
        <v>1274.40653</v>
      </c>
      <c r="D55" s="91">
        <v>1274.40653</v>
      </c>
      <c r="E55" s="91">
        <v>1274.40653</v>
      </c>
      <c r="F55" s="38"/>
      <c r="G55" s="38"/>
      <c r="H55" s="38"/>
      <c r="I55" s="37"/>
      <c r="J55" s="37"/>
      <c r="K55" s="37"/>
      <c r="L55" s="38"/>
      <c r="M55" s="38"/>
      <c r="N55" s="38"/>
      <c r="O55" s="37"/>
      <c r="P55" s="37"/>
      <c r="Q55" s="37"/>
      <c r="R55" s="38"/>
      <c r="S55" s="38"/>
      <c r="T55" s="38"/>
      <c r="U55" s="37"/>
      <c r="V55" s="37"/>
      <c r="W55" s="37"/>
      <c r="X55" s="41"/>
      <c r="Y55" s="41"/>
      <c r="Z55" s="41"/>
    </row>
    <row r="56" spans="1:26" ht="81.75" hidden="1" customHeight="1" x14ac:dyDescent="0.25">
      <c r="A56" s="64" t="s">
        <v>357</v>
      </c>
      <c r="B56" s="19" t="s">
        <v>155</v>
      </c>
      <c r="C56" s="91">
        <v>509.98838000000001</v>
      </c>
      <c r="D56" s="91">
        <v>509.98838000000001</v>
      </c>
      <c r="E56" s="91">
        <v>509.98838000000001</v>
      </c>
      <c r="F56" s="38"/>
      <c r="G56" s="38"/>
      <c r="H56" s="38"/>
      <c r="I56" s="37"/>
      <c r="J56" s="37"/>
      <c r="K56" s="37"/>
      <c r="L56" s="38"/>
      <c r="M56" s="38"/>
      <c r="N56" s="38"/>
      <c r="O56" s="37"/>
      <c r="P56" s="37"/>
      <c r="Q56" s="37"/>
      <c r="R56" s="38"/>
      <c r="S56" s="38"/>
      <c r="T56" s="38"/>
      <c r="U56" s="37"/>
      <c r="V56" s="37"/>
      <c r="W56" s="37"/>
      <c r="X56" s="41"/>
      <c r="Y56" s="41"/>
      <c r="Z56" s="41"/>
    </row>
    <row r="57" spans="1:26" ht="81.75" hidden="1" customHeight="1" x14ac:dyDescent="0.25">
      <c r="A57" s="64" t="s">
        <v>358</v>
      </c>
      <c r="B57" s="19" t="s">
        <v>155</v>
      </c>
      <c r="C57" s="91"/>
      <c r="D57" s="91"/>
      <c r="E57" s="91"/>
      <c r="F57" s="38"/>
      <c r="G57" s="38"/>
      <c r="H57" s="38"/>
      <c r="I57" s="37"/>
      <c r="J57" s="37"/>
      <c r="K57" s="37"/>
      <c r="L57" s="38"/>
      <c r="M57" s="38"/>
      <c r="N57" s="38"/>
      <c r="O57" s="37"/>
      <c r="P57" s="37"/>
      <c r="Q57" s="37"/>
      <c r="R57" s="38"/>
      <c r="S57" s="38"/>
      <c r="T57" s="38"/>
      <c r="U57" s="37"/>
      <c r="V57" s="37"/>
      <c r="W57" s="37"/>
      <c r="X57" s="41"/>
      <c r="Y57" s="41"/>
      <c r="Z57" s="41"/>
    </row>
    <row r="58" spans="1:26" ht="38.25" customHeight="1" x14ac:dyDescent="0.25">
      <c r="A58" s="18" t="s">
        <v>154</v>
      </c>
      <c r="B58" s="17" t="s">
        <v>153</v>
      </c>
      <c r="C58" s="91">
        <v>2860.5</v>
      </c>
      <c r="D58" s="91">
        <v>2860.5</v>
      </c>
      <c r="E58" s="91">
        <v>2860.5</v>
      </c>
      <c r="F58" s="38"/>
      <c r="G58" s="38"/>
      <c r="H58" s="38"/>
      <c r="I58" s="37">
        <f t="shared" si="36"/>
        <v>-2860.5</v>
      </c>
      <c r="J58" s="37">
        <f t="shared" si="36"/>
        <v>-2860.5</v>
      </c>
      <c r="K58" s="37">
        <f t="shared" si="36"/>
        <v>-2860.5</v>
      </c>
      <c r="L58" s="38"/>
      <c r="M58" s="38"/>
      <c r="N58" s="38"/>
      <c r="O58" s="37">
        <f t="shared" si="2"/>
        <v>0</v>
      </c>
      <c r="P58" s="37">
        <f t="shared" si="2"/>
        <v>0</v>
      </c>
      <c r="Q58" s="37">
        <f t="shared" si="2"/>
        <v>0</v>
      </c>
      <c r="R58" s="38"/>
      <c r="S58" s="38"/>
      <c r="T58" s="38"/>
      <c r="U58" s="37">
        <f t="shared" ref="U58:W75" si="42">R58-L58</f>
        <v>0</v>
      </c>
      <c r="V58" s="37">
        <f t="shared" si="42"/>
        <v>0</v>
      </c>
      <c r="W58" s="37">
        <f t="shared" si="42"/>
        <v>0</v>
      </c>
      <c r="X58" s="41"/>
      <c r="Y58" s="41"/>
      <c r="Z58" s="41"/>
    </row>
    <row r="59" spans="1:26" ht="112.5" hidden="1" customHeight="1" x14ac:dyDescent="0.25">
      <c r="A59" s="18" t="s">
        <v>152</v>
      </c>
      <c r="B59" s="17" t="s">
        <v>151</v>
      </c>
      <c r="C59" s="91"/>
      <c r="D59" s="91"/>
      <c r="E59" s="91"/>
      <c r="F59" s="38"/>
      <c r="G59" s="38"/>
      <c r="H59" s="38"/>
      <c r="I59" s="37">
        <f t="shared" si="36"/>
        <v>0</v>
      </c>
      <c r="J59" s="37">
        <f t="shared" si="36"/>
        <v>0</v>
      </c>
      <c r="K59" s="37">
        <f t="shared" si="36"/>
        <v>0</v>
      </c>
      <c r="L59" s="38"/>
      <c r="M59" s="38"/>
      <c r="N59" s="38"/>
      <c r="O59" s="37">
        <f t="shared" si="2"/>
        <v>0</v>
      </c>
      <c r="P59" s="37">
        <f t="shared" si="2"/>
        <v>0</v>
      </c>
      <c r="Q59" s="37">
        <f t="shared" si="2"/>
        <v>0</v>
      </c>
      <c r="R59" s="38"/>
      <c r="S59" s="38"/>
      <c r="T59" s="38"/>
      <c r="U59" s="37">
        <f t="shared" si="42"/>
        <v>0</v>
      </c>
      <c r="V59" s="37">
        <f t="shared" si="42"/>
        <v>0</v>
      </c>
      <c r="W59" s="37">
        <f t="shared" si="42"/>
        <v>0</v>
      </c>
      <c r="X59" s="41"/>
      <c r="Y59" s="41"/>
      <c r="Z59" s="41"/>
    </row>
    <row r="60" spans="1:26" ht="54" hidden="1" customHeight="1" x14ac:dyDescent="0.25">
      <c r="A60" s="9" t="s">
        <v>150</v>
      </c>
      <c r="B60" s="10" t="s">
        <v>149</v>
      </c>
      <c r="C60" s="91"/>
      <c r="D60" s="91"/>
      <c r="E60" s="91"/>
      <c r="F60" s="38"/>
      <c r="G60" s="38"/>
      <c r="H60" s="38"/>
      <c r="I60" s="37">
        <f t="shared" si="36"/>
        <v>0</v>
      </c>
      <c r="J60" s="37">
        <f t="shared" si="36"/>
        <v>0</v>
      </c>
      <c r="K60" s="37">
        <f t="shared" si="36"/>
        <v>0</v>
      </c>
      <c r="L60" s="38"/>
      <c r="M60" s="38"/>
      <c r="N60" s="38"/>
      <c r="O60" s="37">
        <f t="shared" si="2"/>
        <v>0</v>
      </c>
      <c r="P60" s="37">
        <f t="shared" si="2"/>
        <v>0</v>
      </c>
      <c r="Q60" s="37">
        <f t="shared" si="2"/>
        <v>0</v>
      </c>
      <c r="R60" s="38"/>
      <c r="S60" s="38"/>
      <c r="T60" s="38"/>
      <c r="U60" s="37">
        <f t="shared" si="42"/>
        <v>0</v>
      </c>
      <c r="V60" s="37">
        <f t="shared" si="42"/>
        <v>0</v>
      </c>
      <c r="W60" s="37">
        <f t="shared" si="42"/>
        <v>0</v>
      </c>
      <c r="X60" s="41"/>
      <c r="Y60" s="41"/>
      <c r="Z60" s="41"/>
    </row>
    <row r="61" spans="1:26" ht="76.5" customHeight="1" x14ac:dyDescent="0.25">
      <c r="A61" s="9" t="s">
        <v>147</v>
      </c>
      <c r="B61" s="10" t="s">
        <v>148</v>
      </c>
      <c r="C61" s="91">
        <f t="shared" ref="C61:H61" si="43">SUM(C62:C63)</f>
        <v>21500</v>
      </c>
      <c r="D61" s="91">
        <f t="shared" si="43"/>
        <v>22000</v>
      </c>
      <c r="E61" s="91">
        <f t="shared" si="43"/>
        <v>22000</v>
      </c>
      <c r="F61" s="38">
        <f t="shared" si="43"/>
        <v>0</v>
      </c>
      <c r="G61" s="38">
        <f t="shared" si="43"/>
        <v>0</v>
      </c>
      <c r="H61" s="38">
        <f t="shared" si="43"/>
        <v>0</v>
      </c>
      <c r="I61" s="37">
        <f t="shared" si="36"/>
        <v>-21500</v>
      </c>
      <c r="J61" s="37">
        <f t="shared" si="36"/>
        <v>-22000</v>
      </c>
      <c r="K61" s="37">
        <f t="shared" si="36"/>
        <v>-22000</v>
      </c>
      <c r="L61" s="38">
        <f t="shared" ref="L61:N61" si="44">SUM(L62:L63)</f>
        <v>0</v>
      </c>
      <c r="M61" s="38">
        <f t="shared" si="44"/>
        <v>0</v>
      </c>
      <c r="N61" s="38">
        <f t="shared" si="44"/>
        <v>0</v>
      </c>
      <c r="O61" s="37">
        <f t="shared" si="2"/>
        <v>0</v>
      </c>
      <c r="P61" s="37">
        <f t="shared" si="2"/>
        <v>0</v>
      </c>
      <c r="Q61" s="37">
        <f t="shared" si="2"/>
        <v>0</v>
      </c>
      <c r="R61" s="38">
        <f t="shared" ref="R61:T61" si="45">SUM(R62:R64)</f>
        <v>0</v>
      </c>
      <c r="S61" s="38">
        <f t="shared" si="45"/>
        <v>0</v>
      </c>
      <c r="T61" s="38">
        <f t="shared" si="45"/>
        <v>0</v>
      </c>
      <c r="U61" s="37">
        <f t="shared" si="42"/>
        <v>0</v>
      </c>
      <c r="V61" s="37">
        <f t="shared" si="42"/>
        <v>0</v>
      </c>
      <c r="W61" s="37">
        <f t="shared" si="42"/>
        <v>0</v>
      </c>
      <c r="X61" s="41"/>
      <c r="Y61" s="41"/>
      <c r="Z61" s="41"/>
    </row>
    <row r="62" spans="1:26" s="13" customFormat="1" ht="36" customHeight="1" x14ac:dyDescent="0.25">
      <c r="A62" s="54" t="s">
        <v>277</v>
      </c>
      <c r="B62" s="12" t="s">
        <v>146</v>
      </c>
      <c r="C62" s="53">
        <v>21500</v>
      </c>
      <c r="D62" s="53">
        <v>22000</v>
      </c>
      <c r="E62" s="53">
        <v>22000</v>
      </c>
      <c r="F62" s="39"/>
      <c r="G62" s="39"/>
      <c r="H62" s="39"/>
      <c r="I62" s="36">
        <f t="shared" si="36"/>
        <v>-21500</v>
      </c>
      <c r="J62" s="36">
        <f t="shared" si="36"/>
        <v>-22000</v>
      </c>
      <c r="K62" s="36">
        <f t="shared" si="36"/>
        <v>-22000</v>
      </c>
      <c r="L62" s="39"/>
      <c r="M62" s="39"/>
      <c r="N62" s="39"/>
      <c r="O62" s="36">
        <f t="shared" si="2"/>
        <v>0</v>
      </c>
      <c r="P62" s="36">
        <f t="shared" si="2"/>
        <v>0</v>
      </c>
      <c r="Q62" s="36">
        <f t="shared" si="2"/>
        <v>0</v>
      </c>
      <c r="R62" s="39"/>
      <c r="S62" s="39"/>
      <c r="T62" s="39"/>
      <c r="U62" s="36">
        <f t="shared" si="42"/>
        <v>0</v>
      </c>
      <c r="V62" s="36">
        <f t="shared" si="42"/>
        <v>0</v>
      </c>
      <c r="W62" s="36">
        <f t="shared" si="42"/>
        <v>0</v>
      </c>
      <c r="X62" s="30"/>
      <c r="Y62" s="30"/>
      <c r="Z62" s="30"/>
    </row>
    <row r="63" spans="1:26" s="13" customFormat="1" ht="66" hidden="1" customHeight="1" x14ac:dyDescent="0.25">
      <c r="A63" s="54" t="s">
        <v>145</v>
      </c>
      <c r="B63" s="12" t="s">
        <v>144</v>
      </c>
      <c r="C63" s="53"/>
      <c r="D63" s="53"/>
      <c r="E63" s="53"/>
      <c r="F63" s="39"/>
      <c r="G63" s="39"/>
      <c r="H63" s="39"/>
      <c r="I63" s="36">
        <f t="shared" si="36"/>
        <v>0</v>
      </c>
      <c r="J63" s="36">
        <f t="shared" si="36"/>
        <v>0</v>
      </c>
      <c r="K63" s="36">
        <f t="shared" si="36"/>
        <v>0</v>
      </c>
      <c r="L63" s="39"/>
      <c r="M63" s="39"/>
      <c r="N63" s="39"/>
      <c r="O63" s="36">
        <f t="shared" si="2"/>
        <v>0</v>
      </c>
      <c r="P63" s="36">
        <f t="shared" si="2"/>
        <v>0</v>
      </c>
      <c r="Q63" s="36">
        <f t="shared" si="2"/>
        <v>0</v>
      </c>
      <c r="R63" s="39"/>
      <c r="S63" s="39"/>
      <c r="T63" s="39"/>
      <c r="U63" s="36">
        <f t="shared" si="42"/>
        <v>0</v>
      </c>
      <c r="V63" s="36">
        <f t="shared" si="42"/>
        <v>0</v>
      </c>
      <c r="W63" s="36">
        <f t="shared" si="42"/>
        <v>0</v>
      </c>
      <c r="X63" s="30"/>
      <c r="Y63" s="30"/>
      <c r="Z63" s="30"/>
    </row>
    <row r="64" spans="1:26" s="13" customFormat="1" ht="66.75" hidden="1" customHeight="1" x14ac:dyDescent="0.25">
      <c r="A64" s="54" t="s">
        <v>278</v>
      </c>
      <c r="B64" s="12" t="s">
        <v>279</v>
      </c>
      <c r="C64" s="53"/>
      <c r="D64" s="53"/>
      <c r="E64" s="53"/>
      <c r="F64" s="39"/>
      <c r="G64" s="39"/>
      <c r="H64" s="39"/>
      <c r="I64" s="36">
        <f t="shared" si="36"/>
        <v>0</v>
      </c>
      <c r="J64" s="36">
        <f t="shared" si="36"/>
        <v>0</v>
      </c>
      <c r="K64" s="36">
        <f t="shared" si="36"/>
        <v>0</v>
      </c>
      <c r="L64" s="39"/>
      <c r="M64" s="39"/>
      <c r="N64" s="39"/>
      <c r="O64" s="36">
        <f t="shared" si="2"/>
        <v>0</v>
      </c>
      <c r="P64" s="36">
        <f t="shared" si="2"/>
        <v>0</v>
      </c>
      <c r="Q64" s="36">
        <f t="shared" si="2"/>
        <v>0</v>
      </c>
      <c r="R64" s="39"/>
      <c r="S64" s="39"/>
      <c r="T64" s="39"/>
      <c r="U64" s="36">
        <f t="shared" si="42"/>
        <v>0</v>
      </c>
      <c r="V64" s="36">
        <f t="shared" si="42"/>
        <v>0</v>
      </c>
      <c r="W64" s="36">
        <f t="shared" si="42"/>
        <v>0</v>
      </c>
      <c r="X64" s="30"/>
      <c r="Y64" s="30"/>
      <c r="Z64" s="30"/>
    </row>
    <row r="65" spans="1:26" ht="93.75" customHeight="1" x14ac:dyDescent="0.25">
      <c r="A65" s="9" t="s">
        <v>143</v>
      </c>
      <c r="B65" s="10" t="s">
        <v>142</v>
      </c>
      <c r="C65" s="91">
        <f t="shared" ref="C65:H65" si="46">SUM(C66:C67)</f>
        <v>14491.23065</v>
      </c>
      <c r="D65" s="91">
        <f t="shared" si="46"/>
        <v>14491.23065</v>
      </c>
      <c r="E65" s="91">
        <f t="shared" si="46"/>
        <v>14491.23065</v>
      </c>
      <c r="F65" s="38">
        <f t="shared" si="46"/>
        <v>0</v>
      </c>
      <c r="G65" s="38">
        <f t="shared" si="46"/>
        <v>0</v>
      </c>
      <c r="H65" s="38">
        <f t="shared" si="46"/>
        <v>0</v>
      </c>
      <c r="I65" s="37">
        <f t="shared" si="36"/>
        <v>-14491.23065</v>
      </c>
      <c r="J65" s="37">
        <f t="shared" si="36"/>
        <v>-14491.23065</v>
      </c>
      <c r="K65" s="37">
        <f t="shared" si="36"/>
        <v>-14491.23065</v>
      </c>
      <c r="L65" s="38">
        <f t="shared" ref="L65:N65" si="47">SUM(L66:L67)</f>
        <v>0</v>
      </c>
      <c r="M65" s="38">
        <f t="shared" si="47"/>
        <v>0</v>
      </c>
      <c r="N65" s="38">
        <f t="shared" si="47"/>
        <v>0</v>
      </c>
      <c r="O65" s="37">
        <f t="shared" si="2"/>
        <v>0</v>
      </c>
      <c r="P65" s="37">
        <f t="shared" si="2"/>
        <v>0</v>
      </c>
      <c r="Q65" s="37">
        <f t="shared" si="2"/>
        <v>0</v>
      </c>
      <c r="R65" s="38">
        <f t="shared" ref="R65:T65" si="48">SUM(R66:R67)</f>
        <v>0</v>
      </c>
      <c r="S65" s="38">
        <f t="shared" si="48"/>
        <v>0</v>
      </c>
      <c r="T65" s="38">
        <f t="shared" si="48"/>
        <v>0</v>
      </c>
      <c r="U65" s="37">
        <f t="shared" si="42"/>
        <v>0</v>
      </c>
      <c r="V65" s="37">
        <f t="shared" si="42"/>
        <v>0</v>
      </c>
      <c r="W65" s="37">
        <f t="shared" si="42"/>
        <v>0</v>
      </c>
      <c r="X65" s="41"/>
      <c r="Y65" s="41"/>
      <c r="Z65" s="41"/>
    </row>
    <row r="66" spans="1:26" s="13" customFormat="1" ht="48" customHeight="1" x14ac:dyDescent="0.25">
      <c r="A66" s="54" t="s">
        <v>141</v>
      </c>
      <c r="B66" s="12" t="s">
        <v>140</v>
      </c>
      <c r="C66" s="53">
        <v>12951.43065</v>
      </c>
      <c r="D66" s="53">
        <v>12951.43065</v>
      </c>
      <c r="E66" s="53">
        <v>12951.43065</v>
      </c>
      <c r="F66" s="39"/>
      <c r="G66" s="39"/>
      <c r="H66" s="39"/>
      <c r="I66" s="36">
        <f t="shared" si="36"/>
        <v>-12951.43065</v>
      </c>
      <c r="J66" s="36">
        <f t="shared" si="36"/>
        <v>-12951.43065</v>
      </c>
      <c r="K66" s="36">
        <f t="shared" si="36"/>
        <v>-12951.43065</v>
      </c>
      <c r="L66" s="39"/>
      <c r="M66" s="39"/>
      <c r="N66" s="39"/>
      <c r="O66" s="36">
        <f t="shared" si="2"/>
        <v>0</v>
      </c>
      <c r="P66" s="36">
        <f t="shared" si="2"/>
        <v>0</v>
      </c>
      <c r="Q66" s="36">
        <f t="shared" si="2"/>
        <v>0</v>
      </c>
      <c r="R66" s="39"/>
      <c r="S66" s="39"/>
      <c r="T66" s="39"/>
      <c r="U66" s="36">
        <f t="shared" si="42"/>
        <v>0</v>
      </c>
      <c r="V66" s="36">
        <f t="shared" si="42"/>
        <v>0</v>
      </c>
      <c r="W66" s="36">
        <f t="shared" si="42"/>
        <v>0</v>
      </c>
      <c r="X66" s="30"/>
      <c r="Y66" s="30"/>
      <c r="Z66" s="30"/>
    </row>
    <row r="67" spans="1:26" s="13" customFormat="1" ht="48" customHeight="1" x14ac:dyDescent="0.25">
      <c r="A67" s="54" t="s">
        <v>139</v>
      </c>
      <c r="B67" s="12" t="s">
        <v>138</v>
      </c>
      <c r="C67" s="53">
        <v>1539.8</v>
      </c>
      <c r="D67" s="53">
        <v>1539.8</v>
      </c>
      <c r="E67" s="53">
        <v>1539.8</v>
      </c>
      <c r="F67" s="39"/>
      <c r="G67" s="39"/>
      <c r="H67" s="39"/>
      <c r="I67" s="36">
        <f t="shared" si="36"/>
        <v>-1539.8</v>
      </c>
      <c r="J67" s="36">
        <f t="shared" si="36"/>
        <v>-1539.8</v>
      </c>
      <c r="K67" s="36">
        <f t="shared" si="36"/>
        <v>-1539.8</v>
      </c>
      <c r="L67" s="39"/>
      <c r="M67" s="39"/>
      <c r="N67" s="39"/>
      <c r="O67" s="36">
        <f t="shared" si="2"/>
        <v>0</v>
      </c>
      <c r="P67" s="36">
        <f t="shared" si="2"/>
        <v>0</v>
      </c>
      <c r="Q67" s="36">
        <f t="shared" si="2"/>
        <v>0</v>
      </c>
      <c r="R67" s="39"/>
      <c r="S67" s="39"/>
      <c r="T67" s="39"/>
      <c r="U67" s="36">
        <f t="shared" si="42"/>
        <v>0</v>
      </c>
      <c r="V67" s="36">
        <f t="shared" si="42"/>
        <v>0</v>
      </c>
      <c r="W67" s="36">
        <f t="shared" si="42"/>
        <v>0</v>
      </c>
      <c r="X67" s="30"/>
      <c r="Y67" s="30"/>
      <c r="Z67" s="30"/>
    </row>
    <row r="68" spans="1:26" s="7" customFormat="1" ht="29.25" customHeight="1" x14ac:dyDescent="0.25">
      <c r="A68" s="4" t="s">
        <v>137</v>
      </c>
      <c r="B68" s="8" t="s">
        <v>136</v>
      </c>
      <c r="C68" s="6">
        <f t="shared" ref="C68:T68" si="49">C69</f>
        <v>2092.2735300000004</v>
      </c>
      <c r="D68" s="6">
        <f t="shared" si="49"/>
        <v>2092.2735300000004</v>
      </c>
      <c r="E68" s="6">
        <f t="shared" si="49"/>
        <v>2092.2735300000004</v>
      </c>
      <c r="F68" s="33">
        <f t="shared" si="49"/>
        <v>0</v>
      </c>
      <c r="G68" s="33">
        <f t="shared" si="49"/>
        <v>0</v>
      </c>
      <c r="H68" s="33">
        <f t="shared" si="49"/>
        <v>0</v>
      </c>
      <c r="I68" s="62">
        <f t="shared" ref="I68:K80" si="50">F68-C68</f>
        <v>-2092.2735300000004</v>
      </c>
      <c r="J68" s="62">
        <f t="shared" si="50"/>
        <v>-2092.2735300000004</v>
      </c>
      <c r="K68" s="62">
        <f t="shared" si="50"/>
        <v>-2092.2735300000004</v>
      </c>
      <c r="L68" s="33">
        <f t="shared" si="49"/>
        <v>0</v>
      </c>
      <c r="M68" s="33">
        <f t="shared" si="49"/>
        <v>0</v>
      </c>
      <c r="N68" s="33">
        <f t="shared" si="49"/>
        <v>0</v>
      </c>
      <c r="O68" s="62">
        <f t="shared" si="2"/>
        <v>0</v>
      </c>
      <c r="P68" s="62">
        <f t="shared" si="2"/>
        <v>0</v>
      </c>
      <c r="Q68" s="62">
        <f t="shared" si="2"/>
        <v>0</v>
      </c>
      <c r="R68" s="33">
        <f t="shared" si="49"/>
        <v>0</v>
      </c>
      <c r="S68" s="33">
        <f t="shared" si="49"/>
        <v>0</v>
      </c>
      <c r="T68" s="33">
        <f t="shared" si="49"/>
        <v>0</v>
      </c>
      <c r="U68" s="62">
        <f t="shared" si="42"/>
        <v>0</v>
      </c>
      <c r="V68" s="62">
        <f t="shared" si="42"/>
        <v>0</v>
      </c>
      <c r="W68" s="62">
        <f t="shared" si="42"/>
        <v>0</v>
      </c>
      <c r="X68" s="42"/>
      <c r="Y68" s="42"/>
      <c r="Z68" s="42"/>
    </row>
    <row r="69" spans="1:26" ht="29.25" customHeight="1" x14ac:dyDescent="0.25">
      <c r="A69" s="9" t="s">
        <v>135</v>
      </c>
      <c r="B69" s="10" t="s">
        <v>134</v>
      </c>
      <c r="C69" s="91">
        <f t="shared" ref="C69:H69" si="51">SUM(C70:C73)</f>
        <v>2092.2735300000004</v>
      </c>
      <c r="D69" s="91">
        <f t="shared" si="51"/>
        <v>2092.2735300000004</v>
      </c>
      <c r="E69" s="91">
        <f t="shared" si="51"/>
        <v>2092.2735300000004</v>
      </c>
      <c r="F69" s="38">
        <f t="shared" si="51"/>
        <v>0</v>
      </c>
      <c r="G69" s="38">
        <f t="shared" si="51"/>
        <v>0</v>
      </c>
      <c r="H69" s="38">
        <f t="shared" si="51"/>
        <v>0</v>
      </c>
      <c r="I69" s="37">
        <f t="shared" si="50"/>
        <v>-2092.2735300000004</v>
      </c>
      <c r="J69" s="37">
        <f t="shared" si="50"/>
        <v>-2092.2735300000004</v>
      </c>
      <c r="K69" s="37">
        <f t="shared" si="50"/>
        <v>-2092.2735300000004</v>
      </c>
      <c r="L69" s="38">
        <f t="shared" ref="L69:N69" si="52">SUM(L70:L73)</f>
        <v>0</v>
      </c>
      <c r="M69" s="38">
        <f t="shared" si="52"/>
        <v>0</v>
      </c>
      <c r="N69" s="38">
        <f t="shared" si="52"/>
        <v>0</v>
      </c>
      <c r="O69" s="37">
        <f t="shared" si="2"/>
        <v>0</v>
      </c>
      <c r="P69" s="37">
        <f t="shared" si="2"/>
        <v>0</v>
      </c>
      <c r="Q69" s="37">
        <f t="shared" si="2"/>
        <v>0</v>
      </c>
      <c r="R69" s="38">
        <f t="shared" ref="R69:T69" si="53">SUM(R70:R73)</f>
        <v>0</v>
      </c>
      <c r="S69" s="38">
        <f t="shared" si="53"/>
        <v>0</v>
      </c>
      <c r="T69" s="38">
        <f t="shared" si="53"/>
        <v>0</v>
      </c>
      <c r="U69" s="37">
        <f t="shared" si="42"/>
        <v>0</v>
      </c>
      <c r="V69" s="37">
        <f t="shared" si="42"/>
        <v>0</v>
      </c>
      <c r="W69" s="37">
        <f t="shared" si="42"/>
        <v>0</v>
      </c>
      <c r="X69" s="41"/>
      <c r="Y69" s="41"/>
      <c r="Z69" s="41"/>
    </row>
    <row r="70" spans="1:26" s="13" customFormat="1" ht="32.25" hidden="1" customHeight="1" x14ac:dyDescent="0.25">
      <c r="A70" s="11" t="s">
        <v>133</v>
      </c>
      <c r="B70" s="12" t="s">
        <v>132</v>
      </c>
      <c r="C70" s="53">
        <v>717.52021000000002</v>
      </c>
      <c r="D70" s="53">
        <v>717.52021000000002</v>
      </c>
      <c r="E70" s="53">
        <v>717.52021000000002</v>
      </c>
      <c r="F70" s="58"/>
      <c r="G70" s="58"/>
      <c r="H70" s="58"/>
      <c r="I70" s="36">
        <f t="shared" si="50"/>
        <v>-717.52021000000002</v>
      </c>
      <c r="J70" s="36">
        <f t="shared" si="50"/>
        <v>-717.52021000000002</v>
      </c>
      <c r="K70" s="36">
        <f t="shared" si="50"/>
        <v>-717.52021000000002</v>
      </c>
      <c r="L70" s="58"/>
      <c r="M70" s="58"/>
      <c r="N70" s="58"/>
      <c r="O70" s="36">
        <f t="shared" si="2"/>
        <v>0</v>
      </c>
      <c r="P70" s="36">
        <f t="shared" si="2"/>
        <v>0</v>
      </c>
      <c r="Q70" s="36">
        <f t="shared" si="2"/>
        <v>0</v>
      </c>
      <c r="R70" s="39"/>
      <c r="S70" s="39"/>
      <c r="T70" s="39"/>
      <c r="U70" s="36">
        <f t="shared" si="42"/>
        <v>0</v>
      </c>
      <c r="V70" s="36">
        <f t="shared" si="42"/>
        <v>0</v>
      </c>
      <c r="W70" s="36">
        <f t="shared" si="42"/>
        <v>0</v>
      </c>
      <c r="X70" s="30"/>
      <c r="Y70" s="30"/>
      <c r="Z70" s="30"/>
    </row>
    <row r="71" spans="1:26" s="13" customFormat="1" ht="32.25" hidden="1" customHeight="1" x14ac:dyDescent="0.25">
      <c r="A71" s="11" t="s">
        <v>131</v>
      </c>
      <c r="B71" s="12" t="s">
        <v>130</v>
      </c>
      <c r="C71" s="53">
        <v>1344.69571</v>
      </c>
      <c r="D71" s="53">
        <v>1344.69571</v>
      </c>
      <c r="E71" s="53">
        <v>1344.69571</v>
      </c>
      <c r="F71" s="58"/>
      <c r="G71" s="58"/>
      <c r="H71" s="58"/>
      <c r="I71" s="36">
        <f t="shared" si="50"/>
        <v>-1344.69571</v>
      </c>
      <c r="J71" s="36">
        <f t="shared" si="50"/>
        <v>-1344.69571</v>
      </c>
      <c r="K71" s="36">
        <f t="shared" si="50"/>
        <v>-1344.69571</v>
      </c>
      <c r="L71" s="58"/>
      <c r="M71" s="58"/>
      <c r="N71" s="58"/>
      <c r="O71" s="36">
        <f t="shared" si="2"/>
        <v>0</v>
      </c>
      <c r="P71" s="36">
        <f t="shared" si="2"/>
        <v>0</v>
      </c>
      <c r="Q71" s="36">
        <f t="shared" si="2"/>
        <v>0</v>
      </c>
      <c r="R71" s="39"/>
      <c r="S71" s="39"/>
      <c r="T71" s="39"/>
      <c r="U71" s="36">
        <f t="shared" si="42"/>
        <v>0</v>
      </c>
      <c r="V71" s="36">
        <f t="shared" si="42"/>
        <v>0</v>
      </c>
      <c r="W71" s="36">
        <f t="shared" si="42"/>
        <v>0</v>
      </c>
      <c r="X71" s="30"/>
      <c r="Y71" s="30"/>
      <c r="Z71" s="30"/>
    </row>
    <row r="72" spans="1:26" s="13" customFormat="1" ht="32.25" hidden="1" customHeight="1" x14ac:dyDescent="0.25">
      <c r="A72" s="11" t="s">
        <v>129</v>
      </c>
      <c r="B72" s="12" t="s">
        <v>128</v>
      </c>
      <c r="C72" s="53">
        <v>29.509049999999998</v>
      </c>
      <c r="D72" s="53">
        <v>29.509049999999998</v>
      </c>
      <c r="E72" s="53">
        <v>29.509049999999998</v>
      </c>
      <c r="F72" s="58"/>
      <c r="G72" s="58"/>
      <c r="H72" s="58"/>
      <c r="I72" s="36">
        <f t="shared" si="50"/>
        <v>-29.509049999999998</v>
      </c>
      <c r="J72" s="36">
        <f t="shared" si="50"/>
        <v>-29.509049999999998</v>
      </c>
      <c r="K72" s="36">
        <f t="shared" si="50"/>
        <v>-29.509049999999998</v>
      </c>
      <c r="L72" s="58"/>
      <c r="M72" s="58"/>
      <c r="N72" s="58"/>
      <c r="O72" s="36">
        <f t="shared" si="2"/>
        <v>0</v>
      </c>
      <c r="P72" s="36">
        <f t="shared" si="2"/>
        <v>0</v>
      </c>
      <c r="Q72" s="36">
        <f t="shared" si="2"/>
        <v>0</v>
      </c>
      <c r="R72" s="39"/>
      <c r="S72" s="39"/>
      <c r="T72" s="39"/>
      <c r="U72" s="36">
        <f t="shared" si="42"/>
        <v>0</v>
      </c>
      <c r="V72" s="36">
        <f t="shared" si="42"/>
        <v>0</v>
      </c>
      <c r="W72" s="36">
        <f t="shared" si="42"/>
        <v>0</v>
      </c>
      <c r="X72" s="30"/>
      <c r="Y72" s="30"/>
      <c r="Z72" s="30"/>
    </row>
    <row r="73" spans="1:26" s="13" customFormat="1" ht="34.5" hidden="1" customHeight="1" x14ac:dyDescent="0.25">
      <c r="A73" s="11" t="s">
        <v>127</v>
      </c>
      <c r="B73" s="12" t="s">
        <v>126</v>
      </c>
      <c r="C73" s="53">
        <v>0.54856000000000005</v>
      </c>
      <c r="D73" s="53">
        <v>0.54856000000000005</v>
      </c>
      <c r="E73" s="53">
        <v>0.54856000000000005</v>
      </c>
      <c r="F73" s="39"/>
      <c r="G73" s="39"/>
      <c r="H73" s="39"/>
      <c r="I73" s="36">
        <f t="shared" si="50"/>
        <v>-0.54856000000000005</v>
      </c>
      <c r="J73" s="36">
        <f t="shared" si="50"/>
        <v>-0.54856000000000005</v>
      </c>
      <c r="K73" s="36">
        <f t="shared" si="50"/>
        <v>-0.54856000000000005</v>
      </c>
      <c r="L73" s="39"/>
      <c r="M73" s="39"/>
      <c r="N73" s="39"/>
      <c r="O73" s="36">
        <f t="shared" si="2"/>
        <v>0</v>
      </c>
      <c r="P73" s="36">
        <f t="shared" si="2"/>
        <v>0</v>
      </c>
      <c r="Q73" s="36">
        <f t="shared" si="2"/>
        <v>0</v>
      </c>
      <c r="R73" s="39"/>
      <c r="S73" s="39"/>
      <c r="T73" s="39"/>
      <c r="U73" s="36">
        <f t="shared" si="42"/>
        <v>0</v>
      </c>
      <c r="V73" s="36">
        <f t="shared" si="42"/>
        <v>0</v>
      </c>
      <c r="W73" s="36">
        <f t="shared" si="42"/>
        <v>0</v>
      </c>
      <c r="X73" s="30"/>
      <c r="Y73" s="30"/>
      <c r="Z73" s="30"/>
    </row>
    <row r="74" spans="1:26" s="13" customFormat="1" ht="24.75" hidden="1" customHeight="1" x14ac:dyDescent="0.25">
      <c r="A74" s="11" t="s">
        <v>241</v>
      </c>
      <c r="B74" s="12" t="s">
        <v>240</v>
      </c>
      <c r="C74" s="53"/>
      <c r="D74" s="53"/>
      <c r="E74" s="53"/>
      <c r="F74" s="39"/>
      <c r="G74" s="39"/>
      <c r="H74" s="39"/>
      <c r="I74" s="36">
        <f t="shared" si="50"/>
        <v>0</v>
      </c>
      <c r="J74" s="36">
        <f t="shared" si="50"/>
        <v>0</v>
      </c>
      <c r="K74" s="36">
        <f t="shared" si="50"/>
        <v>0</v>
      </c>
      <c r="L74" s="39"/>
      <c r="M74" s="39"/>
      <c r="N74" s="39"/>
      <c r="O74" s="36">
        <f t="shared" si="2"/>
        <v>0</v>
      </c>
      <c r="P74" s="36">
        <f t="shared" si="2"/>
        <v>0</v>
      </c>
      <c r="Q74" s="36">
        <f t="shared" si="2"/>
        <v>0</v>
      </c>
      <c r="R74" s="39"/>
      <c r="S74" s="39"/>
      <c r="T74" s="39"/>
      <c r="U74" s="36">
        <f t="shared" si="42"/>
        <v>0</v>
      </c>
      <c r="V74" s="36">
        <f t="shared" si="42"/>
        <v>0</v>
      </c>
      <c r="W74" s="36">
        <f t="shared" si="42"/>
        <v>0</v>
      </c>
      <c r="X74" s="30"/>
      <c r="Y74" s="30"/>
      <c r="Z74" s="30"/>
    </row>
    <row r="75" spans="1:26" s="7" customFormat="1" ht="33.75" customHeight="1" x14ac:dyDescent="0.25">
      <c r="A75" s="4" t="s">
        <v>125</v>
      </c>
      <c r="B75" s="8" t="s">
        <v>124</v>
      </c>
      <c r="C75" s="6">
        <f t="shared" ref="C75:H75" si="54">C76+C77+C84+C87</f>
        <v>396387.51283999998</v>
      </c>
      <c r="D75" s="6">
        <f t="shared" si="54"/>
        <v>200477.61452</v>
      </c>
      <c r="E75" s="6">
        <f t="shared" si="54"/>
        <v>201759.01452</v>
      </c>
      <c r="F75" s="33" t="e">
        <f t="shared" si="54"/>
        <v>#REF!</v>
      </c>
      <c r="G75" s="33" t="e">
        <f t="shared" si="54"/>
        <v>#REF!</v>
      </c>
      <c r="H75" s="33" t="e">
        <f t="shared" si="54"/>
        <v>#REF!</v>
      </c>
      <c r="I75" s="62" t="e">
        <f t="shared" si="50"/>
        <v>#REF!</v>
      </c>
      <c r="J75" s="62" t="e">
        <f t="shared" si="50"/>
        <v>#REF!</v>
      </c>
      <c r="K75" s="62" t="e">
        <f t="shared" si="50"/>
        <v>#REF!</v>
      </c>
      <c r="L75" s="33" t="e">
        <f>L76+L77+L84+L87</f>
        <v>#REF!</v>
      </c>
      <c r="M75" s="33" t="e">
        <f>M76+M77+M84+M87</f>
        <v>#REF!</v>
      </c>
      <c r="N75" s="33" t="e">
        <f>N76+N77+N84+N87</f>
        <v>#REF!</v>
      </c>
      <c r="O75" s="62" t="e">
        <f t="shared" si="2"/>
        <v>#REF!</v>
      </c>
      <c r="P75" s="62" t="e">
        <f t="shared" si="2"/>
        <v>#REF!</v>
      </c>
      <c r="Q75" s="62" t="e">
        <f t="shared" si="2"/>
        <v>#REF!</v>
      </c>
      <c r="R75" s="33" t="e">
        <f>R76+R77+R84+R87</f>
        <v>#REF!</v>
      </c>
      <c r="S75" s="33" t="e">
        <f>S76+S77+S84+S87</f>
        <v>#REF!</v>
      </c>
      <c r="T75" s="33" t="e">
        <f>T76+T77+T84+T87</f>
        <v>#REF!</v>
      </c>
      <c r="U75" s="62" t="e">
        <f t="shared" si="42"/>
        <v>#REF!</v>
      </c>
      <c r="V75" s="62" t="e">
        <f t="shared" si="42"/>
        <v>#REF!</v>
      </c>
      <c r="W75" s="62" t="e">
        <f t="shared" si="42"/>
        <v>#REF!</v>
      </c>
      <c r="X75" s="42"/>
      <c r="Y75" s="42"/>
      <c r="Z75" s="42"/>
    </row>
    <row r="76" spans="1:26" ht="52.5" hidden="1" customHeight="1" x14ac:dyDescent="0.25">
      <c r="A76" s="9" t="s">
        <v>123</v>
      </c>
      <c r="B76" s="10" t="s">
        <v>122</v>
      </c>
      <c r="C76" s="91"/>
      <c r="D76" s="91"/>
      <c r="E76" s="91"/>
      <c r="F76" s="38"/>
      <c r="G76" s="38"/>
      <c r="H76" s="38"/>
      <c r="I76" s="37">
        <f t="shared" si="50"/>
        <v>0</v>
      </c>
      <c r="J76" s="37">
        <f t="shared" si="50"/>
        <v>0</v>
      </c>
      <c r="K76" s="37">
        <f t="shared" si="50"/>
        <v>0</v>
      </c>
      <c r="L76" s="38"/>
      <c r="M76" s="38"/>
      <c r="N76" s="38"/>
      <c r="O76" s="37">
        <f t="shared" si="2"/>
        <v>0</v>
      </c>
      <c r="P76" s="37">
        <f t="shared" si="2"/>
        <v>0</v>
      </c>
      <c r="Q76" s="37">
        <f t="shared" si="2"/>
        <v>0</v>
      </c>
      <c r="R76" s="38"/>
      <c r="S76" s="38"/>
      <c r="T76" s="38"/>
      <c r="U76" s="37">
        <f t="shared" ref="U76:W80" si="55">R76-L76</f>
        <v>0</v>
      </c>
      <c r="V76" s="37">
        <f t="shared" si="55"/>
        <v>0</v>
      </c>
      <c r="W76" s="37">
        <f t="shared" si="55"/>
        <v>0</v>
      </c>
      <c r="X76" s="41"/>
      <c r="Y76" s="41"/>
      <c r="Z76" s="41"/>
    </row>
    <row r="77" spans="1:26" ht="36" customHeight="1" x14ac:dyDescent="0.25">
      <c r="A77" s="9" t="s">
        <v>120</v>
      </c>
      <c r="B77" s="10" t="s">
        <v>121</v>
      </c>
      <c r="C77" s="91">
        <f>SUM(C78:C83)</f>
        <v>6568.0999999999995</v>
      </c>
      <c r="D77" s="91">
        <f t="shared" ref="D77:E77" si="56">SUM(D78:D83)</f>
        <v>6730.9</v>
      </c>
      <c r="E77" s="91">
        <f t="shared" si="56"/>
        <v>7784.78971</v>
      </c>
      <c r="F77" s="38">
        <f>SUM(F78:F83)</f>
        <v>0</v>
      </c>
      <c r="G77" s="38">
        <f>SUM(G78:G83)</f>
        <v>0</v>
      </c>
      <c r="H77" s="38">
        <f>SUM(H78:H83)</f>
        <v>0</v>
      </c>
      <c r="I77" s="37">
        <f t="shared" si="50"/>
        <v>-6568.0999999999995</v>
      </c>
      <c r="J77" s="37">
        <f t="shared" si="50"/>
        <v>-6730.9</v>
      </c>
      <c r="K77" s="37">
        <f t="shared" si="50"/>
        <v>-7784.78971</v>
      </c>
      <c r="L77" s="38">
        <f>SUM(L78:L83)</f>
        <v>0</v>
      </c>
      <c r="M77" s="38">
        <f>SUM(M78:M83)</f>
        <v>0</v>
      </c>
      <c r="N77" s="38">
        <f>SUM(N78:N83)</f>
        <v>0</v>
      </c>
      <c r="O77" s="37">
        <f t="shared" si="2"/>
        <v>0</v>
      </c>
      <c r="P77" s="37">
        <f t="shared" si="2"/>
        <v>0</v>
      </c>
      <c r="Q77" s="37">
        <f t="shared" si="2"/>
        <v>0</v>
      </c>
      <c r="R77" s="38">
        <f>SUM(R78:R83)</f>
        <v>0</v>
      </c>
      <c r="S77" s="38">
        <f>SUM(S78:S83)</f>
        <v>0</v>
      </c>
      <c r="T77" s="38">
        <f>SUM(T78:T83)</f>
        <v>0</v>
      </c>
      <c r="U77" s="37">
        <f t="shared" si="55"/>
        <v>0</v>
      </c>
      <c r="V77" s="37">
        <f t="shared" si="55"/>
        <v>0</v>
      </c>
      <c r="W77" s="37">
        <f t="shared" si="55"/>
        <v>0</v>
      </c>
      <c r="X77" s="41"/>
      <c r="Y77" s="41"/>
      <c r="Z77" s="41"/>
    </row>
    <row r="78" spans="1:26" s="13" customFormat="1" ht="39" hidden="1" customHeight="1" x14ac:dyDescent="0.25">
      <c r="A78" s="11" t="s">
        <v>294</v>
      </c>
      <c r="B78" s="12" t="s">
        <v>295</v>
      </c>
      <c r="C78" s="53"/>
      <c r="D78" s="53"/>
      <c r="E78" s="53"/>
      <c r="F78" s="39"/>
      <c r="G78" s="39"/>
      <c r="H78" s="39"/>
      <c r="I78" s="36">
        <f t="shared" si="50"/>
        <v>0</v>
      </c>
      <c r="J78" s="36">
        <f t="shared" si="50"/>
        <v>0</v>
      </c>
      <c r="K78" s="36">
        <f t="shared" si="50"/>
        <v>0</v>
      </c>
      <c r="L78" s="39"/>
      <c r="M78" s="39"/>
      <c r="N78" s="39"/>
      <c r="O78" s="36">
        <f t="shared" si="2"/>
        <v>0</v>
      </c>
      <c r="P78" s="36">
        <f t="shared" si="2"/>
        <v>0</v>
      </c>
      <c r="Q78" s="36">
        <f t="shared" si="2"/>
        <v>0</v>
      </c>
      <c r="R78" s="39"/>
      <c r="S78" s="39"/>
      <c r="T78" s="39"/>
      <c r="U78" s="36">
        <f t="shared" si="55"/>
        <v>0</v>
      </c>
      <c r="V78" s="36">
        <f t="shared" si="55"/>
        <v>0</v>
      </c>
      <c r="W78" s="36">
        <f t="shared" si="55"/>
        <v>0</v>
      </c>
      <c r="X78" s="30"/>
      <c r="Y78" s="30"/>
      <c r="Z78" s="30"/>
    </row>
    <row r="79" spans="1:26" s="13" customFormat="1" ht="63.75" hidden="1" customHeight="1" x14ac:dyDescent="0.25">
      <c r="A79" s="11" t="s">
        <v>296</v>
      </c>
      <c r="B79" s="12" t="s">
        <v>293</v>
      </c>
      <c r="C79" s="53">
        <v>2000</v>
      </c>
      <c r="D79" s="53">
        <v>2000</v>
      </c>
      <c r="E79" s="53">
        <v>2800</v>
      </c>
      <c r="F79" s="39"/>
      <c r="G79" s="39"/>
      <c r="H79" s="39"/>
      <c r="I79" s="36">
        <f t="shared" si="50"/>
        <v>-2000</v>
      </c>
      <c r="J79" s="36">
        <f t="shared" si="50"/>
        <v>-2000</v>
      </c>
      <c r="K79" s="36">
        <f t="shared" si="50"/>
        <v>-2800</v>
      </c>
      <c r="L79" s="39"/>
      <c r="M79" s="39"/>
      <c r="N79" s="39"/>
      <c r="O79" s="36">
        <f t="shared" si="2"/>
        <v>0</v>
      </c>
      <c r="P79" s="36">
        <f t="shared" si="2"/>
        <v>0</v>
      </c>
      <c r="Q79" s="36">
        <f t="shared" si="2"/>
        <v>0</v>
      </c>
      <c r="R79" s="39"/>
      <c r="S79" s="39"/>
      <c r="T79" s="39"/>
      <c r="U79" s="36">
        <f t="shared" si="55"/>
        <v>0</v>
      </c>
      <c r="V79" s="36">
        <f t="shared" si="55"/>
        <v>0</v>
      </c>
      <c r="W79" s="36">
        <f t="shared" si="55"/>
        <v>0</v>
      </c>
      <c r="X79" s="30"/>
      <c r="Y79" s="30"/>
      <c r="Z79" s="30"/>
    </row>
    <row r="80" spans="1:26" s="13" customFormat="1" ht="33" hidden="1" customHeight="1" x14ac:dyDescent="0.25">
      <c r="A80" s="11" t="s">
        <v>297</v>
      </c>
      <c r="B80" s="12" t="s">
        <v>298</v>
      </c>
      <c r="C80" s="53">
        <v>500</v>
      </c>
      <c r="D80" s="53">
        <v>500</v>
      </c>
      <c r="E80" s="53">
        <v>584.68970999999999</v>
      </c>
      <c r="F80" s="39"/>
      <c r="G80" s="39"/>
      <c r="H80" s="39"/>
      <c r="I80" s="36">
        <f t="shared" si="50"/>
        <v>-500</v>
      </c>
      <c r="J80" s="36">
        <f t="shared" si="50"/>
        <v>-500</v>
      </c>
      <c r="K80" s="36">
        <f t="shared" si="50"/>
        <v>-584.68970999999999</v>
      </c>
      <c r="L80" s="39"/>
      <c r="M80" s="39"/>
      <c r="N80" s="39"/>
      <c r="O80" s="36">
        <f t="shared" si="2"/>
        <v>0</v>
      </c>
      <c r="P80" s="36">
        <f t="shared" si="2"/>
        <v>0</v>
      </c>
      <c r="Q80" s="36">
        <f t="shared" si="2"/>
        <v>0</v>
      </c>
      <c r="R80" s="39"/>
      <c r="S80" s="39"/>
      <c r="T80" s="39"/>
      <c r="U80" s="36">
        <f t="shared" si="55"/>
        <v>0</v>
      </c>
      <c r="V80" s="36">
        <f t="shared" si="55"/>
        <v>0</v>
      </c>
      <c r="W80" s="36">
        <f t="shared" si="55"/>
        <v>0</v>
      </c>
      <c r="X80" s="30"/>
      <c r="Y80" s="30"/>
      <c r="Z80" s="30"/>
    </row>
    <row r="81" spans="1:26" s="13" customFormat="1" ht="33" hidden="1" customHeight="1" x14ac:dyDescent="0.25">
      <c r="A81" s="11" t="s">
        <v>359</v>
      </c>
      <c r="B81" s="12" t="s">
        <v>295</v>
      </c>
      <c r="C81" s="53">
        <v>3836.2</v>
      </c>
      <c r="D81" s="53">
        <v>3989.7</v>
      </c>
      <c r="E81" s="53">
        <v>4149.3</v>
      </c>
      <c r="F81" s="39"/>
      <c r="G81" s="39"/>
      <c r="H81" s="39"/>
      <c r="I81" s="36"/>
      <c r="J81" s="36"/>
      <c r="K81" s="36"/>
      <c r="L81" s="39"/>
      <c r="M81" s="39"/>
      <c r="N81" s="39"/>
      <c r="O81" s="36"/>
      <c r="P81" s="36"/>
      <c r="Q81" s="36"/>
      <c r="R81" s="39"/>
      <c r="S81" s="39"/>
      <c r="T81" s="39"/>
      <c r="U81" s="36"/>
      <c r="V81" s="36"/>
      <c r="W81" s="36"/>
      <c r="X81" s="30"/>
      <c r="Y81" s="30"/>
      <c r="Z81" s="30"/>
    </row>
    <row r="82" spans="1:26" s="13" customFormat="1" ht="33" hidden="1" customHeight="1" x14ac:dyDescent="0.25">
      <c r="A82" s="11" t="s">
        <v>360</v>
      </c>
      <c r="B82" s="12" t="s">
        <v>295</v>
      </c>
      <c r="C82" s="53">
        <v>231.9</v>
      </c>
      <c r="D82" s="53">
        <v>241.2</v>
      </c>
      <c r="E82" s="53">
        <v>250.8</v>
      </c>
      <c r="F82" s="39"/>
      <c r="G82" s="39"/>
      <c r="H82" s="39"/>
      <c r="I82" s="36"/>
      <c r="J82" s="36"/>
      <c r="K82" s="36"/>
      <c r="L82" s="39"/>
      <c r="M82" s="39"/>
      <c r="N82" s="39"/>
      <c r="O82" s="36"/>
      <c r="P82" s="36"/>
      <c r="Q82" s="36"/>
      <c r="R82" s="39"/>
      <c r="S82" s="39"/>
      <c r="T82" s="39"/>
      <c r="U82" s="36"/>
      <c r="V82" s="36"/>
      <c r="W82" s="36"/>
      <c r="X82" s="30"/>
      <c r="Y82" s="30"/>
      <c r="Z82" s="30"/>
    </row>
    <row r="83" spans="1:26" s="13" customFormat="1" ht="33" hidden="1" customHeight="1" x14ac:dyDescent="0.25">
      <c r="A83" s="11" t="s">
        <v>361</v>
      </c>
      <c r="B83" s="12" t="s">
        <v>295</v>
      </c>
      <c r="C83" s="53"/>
      <c r="D83" s="53"/>
      <c r="E83" s="53"/>
      <c r="F83" s="39"/>
      <c r="G83" s="39"/>
      <c r="H83" s="39"/>
      <c r="I83" s="36"/>
      <c r="J83" s="36"/>
      <c r="K83" s="36"/>
      <c r="L83" s="39"/>
      <c r="M83" s="39"/>
      <c r="N83" s="39"/>
      <c r="O83" s="36"/>
      <c r="P83" s="36"/>
      <c r="Q83" s="36"/>
      <c r="R83" s="39"/>
      <c r="S83" s="39"/>
      <c r="T83" s="39"/>
      <c r="U83" s="36"/>
      <c r="V83" s="36"/>
      <c r="W83" s="36"/>
      <c r="X83" s="30"/>
      <c r="Y83" s="30"/>
      <c r="Z83" s="30"/>
    </row>
    <row r="84" spans="1:26" ht="36" customHeight="1" x14ac:dyDescent="0.25">
      <c r="A84" s="9" t="s">
        <v>119</v>
      </c>
      <c r="B84" s="10" t="s">
        <v>118</v>
      </c>
      <c r="C84" s="91">
        <f>SUM(C85:C86)</f>
        <v>5468.9902099999999</v>
      </c>
      <c r="D84" s="91">
        <f>SUM(D85:D86)</f>
        <v>5687.7495199999994</v>
      </c>
      <c r="E84" s="91">
        <f>SUM(E85:E86)</f>
        <v>5915.2598099999996</v>
      </c>
      <c r="F84" s="38"/>
      <c r="G84" s="38"/>
      <c r="H84" s="38"/>
      <c r="I84" s="37">
        <f t="shared" ref="I84:K131" si="57">F84-C84</f>
        <v>-5468.9902099999999</v>
      </c>
      <c r="J84" s="37">
        <f t="shared" si="57"/>
        <v>-5687.7495199999994</v>
      </c>
      <c r="K84" s="37">
        <f t="shared" si="57"/>
        <v>-5915.2598099999996</v>
      </c>
      <c r="L84" s="38"/>
      <c r="M84" s="38"/>
      <c r="N84" s="38"/>
      <c r="O84" s="37">
        <f t="shared" si="2"/>
        <v>0</v>
      </c>
      <c r="P84" s="37">
        <f t="shared" si="2"/>
        <v>0</v>
      </c>
      <c r="Q84" s="37">
        <f t="shared" si="2"/>
        <v>0</v>
      </c>
      <c r="R84" s="38"/>
      <c r="S84" s="38"/>
      <c r="T84" s="38"/>
      <c r="U84" s="37">
        <f t="shared" ref="U84:W117" si="58">R84-L84</f>
        <v>0</v>
      </c>
      <c r="V84" s="37">
        <f t="shared" si="58"/>
        <v>0</v>
      </c>
      <c r="W84" s="37">
        <f t="shared" si="58"/>
        <v>0</v>
      </c>
      <c r="X84" s="41"/>
      <c r="Y84" s="41"/>
      <c r="Z84" s="41"/>
    </row>
    <row r="85" spans="1:26" ht="51.75" hidden="1" customHeight="1" x14ac:dyDescent="0.25">
      <c r="A85" s="11" t="s">
        <v>362</v>
      </c>
      <c r="B85" s="12" t="s">
        <v>118</v>
      </c>
      <c r="C85" s="91">
        <v>3042.0898400000001</v>
      </c>
      <c r="D85" s="91">
        <v>3163.77313</v>
      </c>
      <c r="E85" s="91">
        <v>3290.3243699999998</v>
      </c>
      <c r="F85" s="38"/>
      <c r="G85" s="38"/>
      <c r="H85" s="38"/>
      <c r="I85" s="37"/>
      <c r="J85" s="37"/>
      <c r="K85" s="37"/>
      <c r="L85" s="38"/>
      <c r="M85" s="38"/>
      <c r="N85" s="38"/>
      <c r="O85" s="37"/>
      <c r="P85" s="37"/>
      <c r="Q85" s="37"/>
      <c r="R85" s="38"/>
      <c r="S85" s="38"/>
      <c r="T85" s="38"/>
      <c r="U85" s="37"/>
      <c r="V85" s="37"/>
      <c r="W85" s="37"/>
      <c r="X85" s="41"/>
      <c r="Y85" s="41"/>
      <c r="Z85" s="41"/>
    </row>
    <row r="86" spans="1:26" ht="51.75" hidden="1" customHeight="1" x14ac:dyDescent="0.25">
      <c r="A86" s="11" t="s">
        <v>363</v>
      </c>
      <c r="B86" s="12" t="s">
        <v>118</v>
      </c>
      <c r="C86" s="91">
        <v>2426.9003699999998</v>
      </c>
      <c r="D86" s="91">
        <v>2523.9763899999998</v>
      </c>
      <c r="E86" s="91">
        <v>2624.9354400000002</v>
      </c>
      <c r="F86" s="38"/>
      <c r="G86" s="38"/>
      <c r="H86" s="38"/>
      <c r="I86" s="37"/>
      <c r="J86" s="37"/>
      <c r="K86" s="37"/>
      <c r="L86" s="38"/>
      <c r="M86" s="38"/>
      <c r="N86" s="38"/>
      <c r="O86" s="37"/>
      <c r="P86" s="37"/>
      <c r="Q86" s="37"/>
      <c r="R86" s="38"/>
      <c r="S86" s="38"/>
      <c r="T86" s="38"/>
      <c r="U86" s="37"/>
      <c r="V86" s="37"/>
      <c r="W86" s="37"/>
      <c r="X86" s="41"/>
      <c r="Y86" s="41"/>
      <c r="Z86" s="41"/>
    </row>
    <row r="87" spans="1:26" ht="33" customHeight="1" x14ac:dyDescent="0.25">
      <c r="A87" s="9" t="s">
        <v>117</v>
      </c>
      <c r="B87" s="10" t="s">
        <v>116</v>
      </c>
      <c r="C87" s="91">
        <f>C88+C89+C90+C91+C92+C93+C94+C96+C97+C98+C99+C100+C101+C102</f>
        <v>384350.42262999999</v>
      </c>
      <c r="D87" s="91">
        <f>D88+D89+D90+D91+D92+D93+D94+D96+D97+D98+D99+D100+D101+D102</f>
        <v>188058.965</v>
      </c>
      <c r="E87" s="91">
        <f>E88+E89+E90+E91+E92+E93+E94+E96+E97+E98+E99+E100+E101+E102</f>
        <v>188058.965</v>
      </c>
      <c r="F87" s="38" t="e">
        <f>F88+F89+F90+F91+F92+F93+F94+F96+F99+F100+F101+F102</f>
        <v>#REF!</v>
      </c>
      <c r="G87" s="38" t="e">
        <f>G88+G89+G90+G91+G92+G93+G94+G96+G99+G100+G101+G102</f>
        <v>#REF!</v>
      </c>
      <c r="H87" s="38" t="e">
        <f>H88+H89+H90+H91+H92+H93+H94+H96+H99+H100+H101+H102</f>
        <v>#REF!</v>
      </c>
      <c r="I87" s="37" t="e">
        <f t="shared" si="57"/>
        <v>#REF!</v>
      </c>
      <c r="J87" s="37" t="e">
        <f t="shared" si="57"/>
        <v>#REF!</v>
      </c>
      <c r="K87" s="37" t="e">
        <f t="shared" si="57"/>
        <v>#REF!</v>
      </c>
      <c r="L87" s="38" t="e">
        <f>L88+L89+L90+L91+L92+L93+L94+L96+L99+L100+L101+L102</f>
        <v>#REF!</v>
      </c>
      <c r="M87" s="38" t="e">
        <f>M88+M89+M90+M91+M92+M93+M94+M96+M99+M100+M101+M102</f>
        <v>#REF!</v>
      </c>
      <c r="N87" s="38" t="e">
        <f>N88+N89+N90+N91+N92+N93+N94+N96+N99+N100+N101+N102</f>
        <v>#REF!</v>
      </c>
      <c r="O87" s="37" t="e">
        <f t="shared" si="2"/>
        <v>#REF!</v>
      </c>
      <c r="P87" s="37" t="e">
        <f t="shared" si="2"/>
        <v>#REF!</v>
      </c>
      <c r="Q87" s="37" t="e">
        <f t="shared" si="2"/>
        <v>#REF!</v>
      </c>
      <c r="R87" s="38" t="e">
        <f>R88+R89+R90+R91+R92+R93+R94+R96+R99+R100+R101+R102</f>
        <v>#REF!</v>
      </c>
      <c r="S87" s="38" t="e">
        <f>S88+S89+S90+S91+S92+S93+S94+S96+S99+S100+S101+S102</f>
        <v>#REF!</v>
      </c>
      <c r="T87" s="38" t="e">
        <f>T88+T89+T90+T91+T92+T93+T94+T96+T99+T100+T101+T102</f>
        <v>#REF!</v>
      </c>
      <c r="U87" s="37" t="e">
        <f t="shared" si="58"/>
        <v>#REF!</v>
      </c>
      <c r="V87" s="37" t="e">
        <f t="shared" si="58"/>
        <v>#REF!</v>
      </c>
      <c r="W87" s="37" t="e">
        <f t="shared" si="58"/>
        <v>#REF!</v>
      </c>
      <c r="X87" s="41"/>
      <c r="Y87" s="41"/>
      <c r="Z87" s="41"/>
    </row>
    <row r="88" spans="1:26" s="13" customFormat="1" ht="33" hidden="1" customHeight="1" x14ac:dyDescent="0.25">
      <c r="A88" s="11" t="s">
        <v>117</v>
      </c>
      <c r="B88" s="12" t="s">
        <v>244</v>
      </c>
      <c r="C88" s="53"/>
      <c r="D88" s="53"/>
      <c r="E88" s="53"/>
      <c r="F88" s="39"/>
      <c r="G88" s="39"/>
      <c r="H88" s="39"/>
      <c r="I88" s="36">
        <f t="shared" si="57"/>
        <v>0</v>
      </c>
      <c r="J88" s="36">
        <f t="shared" si="57"/>
        <v>0</v>
      </c>
      <c r="K88" s="36">
        <f t="shared" si="57"/>
        <v>0</v>
      </c>
      <c r="L88" s="39"/>
      <c r="M88" s="39"/>
      <c r="N88" s="39"/>
      <c r="O88" s="36">
        <f t="shared" si="2"/>
        <v>0</v>
      </c>
      <c r="P88" s="36">
        <f t="shared" si="2"/>
        <v>0</v>
      </c>
      <c r="Q88" s="36">
        <f t="shared" si="2"/>
        <v>0</v>
      </c>
      <c r="R88" s="39"/>
      <c r="S88" s="39"/>
      <c r="T88" s="39"/>
      <c r="U88" s="36">
        <f t="shared" si="58"/>
        <v>0</v>
      </c>
      <c r="V88" s="36">
        <f t="shared" si="58"/>
        <v>0</v>
      </c>
      <c r="W88" s="36">
        <f t="shared" si="58"/>
        <v>0</v>
      </c>
      <c r="X88" s="30"/>
      <c r="Y88" s="30"/>
      <c r="Z88" s="30"/>
    </row>
    <row r="89" spans="1:26" s="13" customFormat="1" ht="33" hidden="1" customHeight="1" x14ac:dyDescent="0.25">
      <c r="A89" s="11" t="s">
        <v>117</v>
      </c>
      <c r="B89" s="12" t="s">
        <v>245</v>
      </c>
      <c r="C89" s="53"/>
      <c r="D89" s="53"/>
      <c r="E89" s="53"/>
      <c r="F89" s="39"/>
      <c r="G89" s="39"/>
      <c r="H89" s="39"/>
      <c r="I89" s="36">
        <f t="shared" si="57"/>
        <v>0</v>
      </c>
      <c r="J89" s="36">
        <f t="shared" si="57"/>
        <v>0</v>
      </c>
      <c r="K89" s="36">
        <f t="shared" si="57"/>
        <v>0</v>
      </c>
      <c r="L89" s="39"/>
      <c r="M89" s="39"/>
      <c r="N89" s="39"/>
      <c r="O89" s="36">
        <f t="shared" ref="O89:Q131" si="59">L89-F89</f>
        <v>0</v>
      </c>
      <c r="P89" s="36">
        <f t="shared" si="59"/>
        <v>0</v>
      </c>
      <c r="Q89" s="36">
        <f t="shared" si="59"/>
        <v>0</v>
      </c>
      <c r="R89" s="39"/>
      <c r="S89" s="39"/>
      <c r="T89" s="39"/>
      <c r="U89" s="36">
        <f t="shared" si="58"/>
        <v>0</v>
      </c>
      <c r="V89" s="36">
        <f t="shared" si="58"/>
        <v>0</v>
      </c>
      <c r="W89" s="36">
        <f t="shared" si="58"/>
        <v>0</v>
      </c>
      <c r="X89" s="30"/>
      <c r="Y89" s="30"/>
      <c r="Z89" s="30"/>
    </row>
    <row r="90" spans="1:26" s="13" customFormat="1" ht="33" hidden="1" customHeight="1" x14ac:dyDescent="0.25">
      <c r="A90" s="11" t="s">
        <v>117</v>
      </c>
      <c r="B90" s="12" t="s">
        <v>246</v>
      </c>
      <c r="C90" s="53"/>
      <c r="D90" s="53"/>
      <c r="E90" s="53"/>
      <c r="F90" s="39"/>
      <c r="G90" s="39"/>
      <c r="H90" s="39"/>
      <c r="I90" s="36">
        <f t="shared" si="57"/>
        <v>0</v>
      </c>
      <c r="J90" s="36">
        <f t="shared" si="57"/>
        <v>0</v>
      </c>
      <c r="K90" s="36">
        <f t="shared" si="57"/>
        <v>0</v>
      </c>
      <c r="L90" s="39"/>
      <c r="M90" s="39"/>
      <c r="N90" s="39"/>
      <c r="O90" s="36">
        <f t="shared" si="59"/>
        <v>0</v>
      </c>
      <c r="P90" s="36">
        <f t="shared" si="59"/>
        <v>0</v>
      </c>
      <c r="Q90" s="36">
        <f t="shared" si="59"/>
        <v>0</v>
      </c>
      <c r="R90" s="39"/>
      <c r="S90" s="39"/>
      <c r="T90" s="39"/>
      <c r="U90" s="36">
        <f t="shared" si="58"/>
        <v>0</v>
      </c>
      <c r="V90" s="36">
        <f t="shared" si="58"/>
        <v>0</v>
      </c>
      <c r="W90" s="36">
        <f t="shared" si="58"/>
        <v>0</v>
      </c>
      <c r="X90" s="30"/>
      <c r="Y90" s="30"/>
      <c r="Z90" s="30"/>
    </row>
    <row r="91" spans="1:26" s="13" customFormat="1" ht="30" hidden="1" customHeight="1" x14ac:dyDescent="0.25">
      <c r="A91" s="11" t="s">
        <v>265</v>
      </c>
      <c r="B91" s="12" t="s">
        <v>269</v>
      </c>
      <c r="C91" s="53">
        <v>196291.45762999999</v>
      </c>
      <c r="D91" s="53"/>
      <c r="E91" s="53"/>
      <c r="F91" s="39"/>
      <c r="G91" s="39"/>
      <c r="H91" s="39"/>
      <c r="I91" s="36">
        <f t="shared" si="57"/>
        <v>-196291.45762999999</v>
      </c>
      <c r="J91" s="36">
        <f t="shared" si="57"/>
        <v>0</v>
      </c>
      <c r="K91" s="36">
        <f t="shared" si="57"/>
        <v>0</v>
      </c>
      <c r="L91" s="39"/>
      <c r="M91" s="39"/>
      <c r="N91" s="39"/>
      <c r="O91" s="36">
        <f t="shared" si="59"/>
        <v>0</v>
      </c>
      <c r="P91" s="36">
        <f t="shared" si="59"/>
        <v>0</v>
      </c>
      <c r="Q91" s="36">
        <f t="shared" si="59"/>
        <v>0</v>
      </c>
      <c r="R91" s="39"/>
      <c r="S91" s="39"/>
      <c r="T91" s="39"/>
      <c r="U91" s="36">
        <f t="shared" si="58"/>
        <v>0</v>
      </c>
      <c r="V91" s="36">
        <f t="shared" si="58"/>
        <v>0</v>
      </c>
      <c r="W91" s="36">
        <f t="shared" si="58"/>
        <v>0</v>
      </c>
      <c r="X91" s="30"/>
      <c r="Y91" s="30"/>
      <c r="Z91" s="30"/>
    </row>
    <row r="92" spans="1:26" s="13" customFormat="1" ht="33" hidden="1" customHeight="1" x14ac:dyDescent="0.25">
      <c r="A92" s="11" t="s">
        <v>266</v>
      </c>
      <c r="B92" s="12" t="s">
        <v>270</v>
      </c>
      <c r="C92" s="53"/>
      <c r="D92" s="53"/>
      <c r="E92" s="53"/>
      <c r="F92" s="39"/>
      <c r="G92" s="39"/>
      <c r="H92" s="39"/>
      <c r="I92" s="36">
        <f t="shared" si="57"/>
        <v>0</v>
      </c>
      <c r="J92" s="36">
        <f t="shared" si="57"/>
        <v>0</v>
      </c>
      <c r="K92" s="36">
        <f t="shared" si="57"/>
        <v>0</v>
      </c>
      <c r="L92" s="39"/>
      <c r="M92" s="39"/>
      <c r="N92" s="39"/>
      <c r="O92" s="36">
        <f t="shared" si="59"/>
        <v>0</v>
      </c>
      <c r="P92" s="36">
        <f t="shared" si="59"/>
        <v>0</v>
      </c>
      <c r="Q92" s="36">
        <f t="shared" si="59"/>
        <v>0</v>
      </c>
      <c r="R92" s="39"/>
      <c r="S92" s="39"/>
      <c r="T92" s="39"/>
      <c r="U92" s="36">
        <f t="shared" si="58"/>
        <v>0</v>
      </c>
      <c r="V92" s="36">
        <f t="shared" si="58"/>
        <v>0</v>
      </c>
      <c r="W92" s="36">
        <f t="shared" si="58"/>
        <v>0</v>
      </c>
      <c r="X92" s="30"/>
      <c r="Y92" s="30"/>
      <c r="Z92" s="30"/>
    </row>
    <row r="93" spans="1:26" s="13" customFormat="1" ht="41.25" hidden="1" customHeight="1" x14ac:dyDescent="0.25">
      <c r="A93" s="11" t="s">
        <v>110</v>
      </c>
      <c r="B93" s="12" t="s">
        <v>111</v>
      </c>
      <c r="C93" s="53">
        <v>725.495</v>
      </c>
      <c r="D93" s="53">
        <v>725.495</v>
      </c>
      <c r="E93" s="53">
        <v>725.495</v>
      </c>
      <c r="F93" s="39" t="e">
        <f>#REF!+#REF!</f>
        <v>#REF!</v>
      </c>
      <c r="G93" s="39" t="e">
        <f>#REF!+#REF!</f>
        <v>#REF!</v>
      </c>
      <c r="H93" s="39" t="e">
        <f>#REF!+#REF!</f>
        <v>#REF!</v>
      </c>
      <c r="I93" s="36" t="e">
        <f t="shared" si="57"/>
        <v>#REF!</v>
      </c>
      <c r="J93" s="36" t="e">
        <f t="shared" si="57"/>
        <v>#REF!</v>
      </c>
      <c r="K93" s="36" t="e">
        <f t="shared" si="57"/>
        <v>#REF!</v>
      </c>
      <c r="L93" s="39" t="e">
        <f>#REF!+#REF!</f>
        <v>#REF!</v>
      </c>
      <c r="M93" s="39" t="e">
        <f>#REF!+#REF!</f>
        <v>#REF!</v>
      </c>
      <c r="N93" s="39" t="e">
        <f>#REF!+#REF!</f>
        <v>#REF!</v>
      </c>
      <c r="O93" s="36" t="e">
        <f t="shared" si="59"/>
        <v>#REF!</v>
      </c>
      <c r="P93" s="36" t="e">
        <f t="shared" si="59"/>
        <v>#REF!</v>
      </c>
      <c r="Q93" s="36" t="e">
        <f t="shared" si="59"/>
        <v>#REF!</v>
      </c>
      <c r="R93" s="39" t="e">
        <f>#REF!+#REF!</f>
        <v>#REF!</v>
      </c>
      <c r="S93" s="39" t="e">
        <f>#REF!+#REF!</f>
        <v>#REF!</v>
      </c>
      <c r="T93" s="39" t="e">
        <f>#REF!+#REF!</f>
        <v>#REF!</v>
      </c>
      <c r="U93" s="36" t="e">
        <f t="shared" si="58"/>
        <v>#REF!</v>
      </c>
      <c r="V93" s="36" t="e">
        <f t="shared" si="58"/>
        <v>#REF!</v>
      </c>
      <c r="W93" s="36" t="e">
        <f t="shared" si="58"/>
        <v>#REF!</v>
      </c>
      <c r="X93" s="30"/>
      <c r="Y93" s="30"/>
      <c r="Z93" s="30"/>
    </row>
    <row r="94" spans="1:26" s="13" customFormat="1" ht="34.5" hidden="1" customHeight="1" x14ac:dyDescent="0.25">
      <c r="A94" s="11" t="s">
        <v>108</v>
      </c>
      <c r="B94" s="12" t="s">
        <v>109</v>
      </c>
      <c r="C94" s="53">
        <f t="shared" ref="C94:T94" si="60">C95</f>
        <v>142333.47</v>
      </c>
      <c r="D94" s="53">
        <f t="shared" si="60"/>
        <v>142333.47</v>
      </c>
      <c r="E94" s="53">
        <f t="shared" si="60"/>
        <v>142333.47</v>
      </c>
      <c r="F94" s="39">
        <f t="shared" si="60"/>
        <v>0</v>
      </c>
      <c r="G94" s="39">
        <f t="shared" si="60"/>
        <v>0</v>
      </c>
      <c r="H94" s="39">
        <f t="shared" si="60"/>
        <v>0</v>
      </c>
      <c r="I94" s="36">
        <f t="shared" si="57"/>
        <v>-142333.47</v>
      </c>
      <c r="J94" s="36">
        <f t="shared" si="57"/>
        <v>-142333.47</v>
      </c>
      <c r="K94" s="36">
        <f t="shared" si="57"/>
        <v>-142333.47</v>
      </c>
      <c r="L94" s="39">
        <f t="shared" si="60"/>
        <v>0</v>
      </c>
      <c r="M94" s="39">
        <f t="shared" si="60"/>
        <v>0</v>
      </c>
      <c r="N94" s="39">
        <f t="shared" si="60"/>
        <v>0</v>
      </c>
      <c r="O94" s="36">
        <f t="shared" si="59"/>
        <v>0</v>
      </c>
      <c r="P94" s="36">
        <f t="shared" si="59"/>
        <v>0</v>
      </c>
      <c r="Q94" s="36">
        <f t="shared" si="59"/>
        <v>0</v>
      </c>
      <c r="R94" s="39">
        <f t="shared" si="60"/>
        <v>0</v>
      </c>
      <c r="S94" s="39">
        <f t="shared" si="60"/>
        <v>0</v>
      </c>
      <c r="T94" s="39">
        <f t="shared" si="60"/>
        <v>0</v>
      </c>
      <c r="U94" s="36">
        <f t="shared" si="58"/>
        <v>0</v>
      </c>
      <c r="V94" s="36">
        <f t="shared" si="58"/>
        <v>0</v>
      </c>
      <c r="W94" s="36">
        <f t="shared" si="58"/>
        <v>0</v>
      </c>
      <c r="X94" s="30"/>
      <c r="Y94" s="30"/>
      <c r="Z94" s="30"/>
    </row>
    <row r="95" spans="1:26" s="13" customFormat="1" ht="21" hidden="1" customHeight="1" x14ac:dyDescent="0.25">
      <c r="A95" s="43" t="s">
        <v>108</v>
      </c>
      <c r="B95" s="19" t="s">
        <v>107</v>
      </c>
      <c r="C95" s="53">
        <v>142333.47</v>
      </c>
      <c r="D95" s="53">
        <v>142333.47</v>
      </c>
      <c r="E95" s="53">
        <v>142333.47</v>
      </c>
      <c r="F95" s="39"/>
      <c r="G95" s="39"/>
      <c r="H95" s="39"/>
      <c r="I95" s="36">
        <f t="shared" si="57"/>
        <v>-142333.47</v>
      </c>
      <c r="J95" s="36">
        <f t="shared" si="57"/>
        <v>-142333.47</v>
      </c>
      <c r="K95" s="36">
        <f t="shared" si="57"/>
        <v>-142333.47</v>
      </c>
      <c r="L95" s="39"/>
      <c r="M95" s="39"/>
      <c r="N95" s="39"/>
      <c r="O95" s="36">
        <f t="shared" si="59"/>
        <v>0</v>
      </c>
      <c r="P95" s="36">
        <f t="shared" si="59"/>
        <v>0</v>
      </c>
      <c r="Q95" s="36">
        <f t="shared" si="59"/>
        <v>0</v>
      </c>
      <c r="R95" s="39"/>
      <c r="S95" s="39"/>
      <c r="T95" s="39"/>
      <c r="U95" s="36">
        <f t="shared" si="58"/>
        <v>0</v>
      </c>
      <c r="V95" s="36">
        <f t="shared" si="58"/>
        <v>0</v>
      </c>
      <c r="W95" s="36">
        <f t="shared" si="58"/>
        <v>0</v>
      </c>
      <c r="X95" s="30"/>
      <c r="Y95" s="30"/>
      <c r="Z95" s="30"/>
    </row>
    <row r="96" spans="1:26" s="13" customFormat="1" ht="33.75" hidden="1" customHeight="1" x14ac:dyDescent="0.25">
      <c r="A96" s="11" t="s">
        <v>299</v>
      </c>
      <c r="B96" s="12" t="s">
        <v>300</v>
      </c>
      <c r="C96" s="53"/>
      <c r="D96" s="53"/>
      <c r="E96" s="53"/>
      <c r="F96" s="39"/>
      <c r="G96" s="39"/>
      <c r="H96" s="39"/>
      <c r="I96" s="36">
        <f t="shared" si="57"/>
        <v>0</v>
      </c>
      <c r="J96" s="36">
        <f t="shared" si="57"/>
        <v>0</v>
      </c>
      <c r="K96" s="36">
        <f t="shared" si="57"/>
        <v>0</v>
      </c>
      <c r="L96" s="39"/>
      <c r="M96" s="39"/>
      <c r="N96" s="39"/>
      <c r="O96" s="36">
        <f t="shared" si="59"/>
        <v>0</v>
      </c>
      <c r="P96" s="36">
        <f t="shared" si="59"/>
        <v>0</v>
      </c>
      <c r="Q96" s="36">
        <f t="shared" si="59"/>
        <v>0</v>
      </c>
      <c r="R96" s="39"/>
      <c r="S96" s="39"/>
      <c r="T96" s="39"/>
      <c r="U96" s="36">
        <f t="shared" si="58"/>
        <v>0</v>
      </c>
      <c r="V96" s="36">
        <f t="shared" si="58"/>
        <v>0</v>
      </c>
      <c r="W96" s="36">
        <f t="shared" si="58"/>
        <v>0</v>
      </c>
      <c r="X96" s="30"/>
      <c r="Y96" s="30"/>
      <c r="Z96" s="30"/>
    </row>
    <row r="97" spans="1:26" s="13" customFormat="1" ht="35.25" hidden="1" customHeight="1" x14ac:dyDescent="0.25">
      <c r="A97" s="11" t="s">
        <v>364</v>
      </c>
      <c r="B97" s="12" t="s">
        <v>365</v>
      </c>
      <c r="C97" s="53"/>
      <c r="D97" s="53"/>
      <c r="E97" s="53"/>
      <c r="F97" s="39"/>
      <c r="G97" s="39"/>
      <c r="H97" s="39"/>
      <c r="I97" s="36"/>
      <c r="J97" s="36"/>
      <c r="K97" s="36"/>
      <c r="L97" s="39"/>
      <c r="M97" s="39"/>
      <c r="N97" s="39"/>
      <c r="O97" s="36"/>
      <c r="P97" s="36"/>
      <c r="Q97" s="36"/>
      <c r="R97" s="39"/>
      <c r="S97" s="39"/>
      <c r="T97" s="39"/>
      <c r="U97" s="36"/>
      <c r="V97" s="36"/>
      <c r="W97" s="36"/>
      <c r="X97" s="30"/>
      <c r="Y97" s="30"/>
      <c r="Z97" s="30"/>
    </row>
    <row r="98" spans="1:26" s="13" customFormat="1" ht="35.25" hidden="1" customHeight="1" x14ac:dyDescent="0.25">
      <c r="A98" s="11" t="s">
        <v>366</v>
      </c>
      <c r="B98" s="12" t="s">
        <v>367</v>
      </c>
      <c r="C98" s="53"/>
      <c r="D98" s="53"/>
      <c r="E98" s="53"/>
      <c r="F98" s="39"/>
      <c r="G98" s="39"/>
      <c r="H98" s="39"/>
      <c r="I98" s="36"/>
      <c r="J98" s="36"/>
      <c r="K98" s="36"/>
      <c r="L98" s="39"/>
      <c r="M98" s="39"/>
      <c r="N98" s="39"/>
      <c r="O98" s="36"/>
      <c r="P98" s="36"/>
      <c r="Q98" s="36"/>
      <c r="R98" s="39"/>
      <c r="S98" s="39"/>
      <c r="T98" s="39"/>
      <c r="U98" s="36"/>
      <c r="V98" s="36"/>
      <c r="W98" s="36"/>
      <c r="X98" s="30"/>
      <c r="Y98" s="30"/>
      <c r="Z98" s="30"/>
    </row>
    <row r="99" spans="1:26" s="13" customFormat="1" ht="35.25" hidden="1" customHeight="1" x14ac:dyDescent="0.25">
      <c r="A99" s="11" t="s">
        <v>115</v>
      </c>
      <c r="B99" s="12" t="s">
        <v>114</v>
      </c>
      <c r="C99" s="53"/>
      <c r="D99" s="53"/>
      <c r="E99" s="53"/>
      <c r="F99" s="39"/>
      <c r="G99" s="39"/>
      <c r="H99" s="39"/>
      <c r="I99" s="36">
        <f t="shared" si="57"/>
        <v>0</v>
      </c>
      <c r="J99" s="36">
        <f t="shared" si="57"/>
        <v>0</v>
      </c>
      <c r="K99" s="36">
        <f t="shared" si="57"/>
        <v>0</v>
      </c>
      <c r="L99" s="39"/>
      <c r="M99" s="39"/>
      <c r="N99" s="39"/>
      <c r="O99" s="36">
        <f t="shared" si="59"/>
        <v>0</v>
      </c>
      <c r="P99" s="36">
        <f t="shared" si="59"/>
        <v>0</v>
      </c>
      <c r="Q99" s="36">
        <f t="shared" si="59"/>
        <v>0</v>
      </c>
      <c r="R99" s="39"/>
      <c r="S99" s="39"/>
      <c r="T99" s="39"/>
      <c r="U99" s="36">
        <f t="shared" si="58"/>
        <v>0</v>
      </c>
      <c r="V99" s="36">
        <f t="shared" si="58"/>
        <v>0</v>
      </c>
      <c r="W99" s="36">
        <f t="shared" si="58"/>
        <v>0</v>
      </c>
      <c r="X99" s="30"/>
      <c r="Y99" s="30"/>
      <c r="Z99" s="30"/>
    </row>
    <row r="100" spans="1:26" s="13" customFormat="1" ht="35.25" hidden="1" customHeight="1" x14ac:dyDescent="0.25">
      <c r="A100" s="11" t="s">
        <v>113</v>
      </c>
      <c r="B100" s="12" t="s">
        <v>112</v>
      </c>
      <c r="C100" s="53">
        <v>45000</v>
      </c>
      <c r="D100" s="53">
        <v>45000</v>
      </c>
      <c r="E100" s="53">
        <v>45000</v>
      </c>
      <c r="F100" s="39"/>
      <c r="G100" s="39"/>
      <c r="H100" s="39"/>
      <c r="I100" s="36">
        <f t="shared" si="57"/>
        <v>-45000</v>
      </c>
      <c r="J100" s="36">
        <f t="shared" si="57"/>
        <v>-45000</v>
      </c>
      <c r="K100" s="36">
        <f t="shared" si="57"/>
        <v>-45000</v>
      </c>
      <c r="L100" s="39"/>
      <c r="M100" s="39"/>
      <c r="N100" s="39"/>
      <c r="O100" s="36">
        <f t="shared" si="59"/>
        <v>0</v>
      </c>
      <c r="P100" s="36">
        <f t="shared" si="59"/>
        <v>0</v>
      </c>
      <c r="Q100" s="36">
        <f t="shared" si="59"/>
        <v>0</v>
      </c>
      <c r="R100" s="39"/>
      <c r="S100" s="39"/>
      <c r="T100" s="39"/>
      <c r="U100" s="36">
        <f t="shared" si="58"/>
        <v>0</v>
      </c>
      <c r="V100" s="36">
        <f t="shared" si="58"/>
        <v>0</v>
      </c>
      <c r="W100" s="36">
        <f t="shared" si="58"/>
        <v>0</v>
      </c>
      <c r="X100" s="30"/>
      <c r="Y100" s="30"/>
      <c r="Z100" s="30"/>
    </row>
    <row r="101" spans="1:26" s="13" customFormat="1" ht="35.25" hidden="1" customHeight="1" x14ac:dyDescent="0.25">
      <c r="A101" s="11" t="s">
        <v>267</v>
      </c>
      <c r="B101" s="12" t="s">
        <v>268</v>
      </c>
      <c r="C101" s="53"/>
      <c r="D101" s="53"/>
      <c r="E101" s="53"/>
      <c r="F101" s="39"/>
      <c r="G101" s="39"/>
      <c r="H101" s="39"/>
      <c r="I101" s="36">
        <f t="shared" si="57"/>
        <v>0</v>
      </c>
      <c r="J101" s="36">
        <f t="shared" si="57"/>
        <v>0</v>
      </c>
      <c r="K101" s="36">
        <f t="shared" si="57"/>
        <v>0</v>
      </c>
      <c r="L101" s="39"/>
      <c r="M101" s="39"/>
      <c r="N101" s="39"/>
      <c r="O101" s="36">
        <f t="shared" si="59"/>
        <v>0</v>
      </c>
      <c r="P101" s="36">
        <f t="shared" si="59"/>
        <v>0</v>
      </c>
      <c r="Q101" s="36">
        <f t="shared" si="59"/>
        <v>0</v>
      </c>
      <c r="R101" s="39"/>
      <c r="S101" s="39"/>
      <c r="T101" s="39"/>
      <c r="U101" s="36">
        <f t="shared" si="58"/>
        <v>0</v>
      </c>
      <c r="V101" s="36">
        <f t="shared" si="58"/>
        <v>0</v>
      </c>
      <c r="W101" s="36">
        <f t="shared" si="58"/>
        <v>0</v>
      </c>
      <c r="X101" s="30"/>
      <c r="Y101" s="30"/>
      <c r="Z101" s="30"/>
    </row>
    <row r="102" spans="1:26" s="13" customFormat="1" ht="35.25" hidden="1" customHeight="1" x14ac:dyDescent="0.25">
      <c r="A102" s="11" t="s">
        <v>301</v>
      </c>
      <c r="B102" s="12" t="s">
        <v>368</v>
      </c>
      <c r="C102" s="53"/>
      <c r="D102" s="53"/>
      <c r="E102" s="53"/>
      <c r="F102" s="39"/>
      <c r="G102" s="39"/>
      <c r="H102" s="39"/>
      <c r="I102" s="36">
        <f t="shared" si="57"/>
        <v>0</v>
      </c>
      <c r="J102" s="36">
        <f t="shared" si="57"/>
        <v>0</v>
      </c>
      <c r="K102" s="36">
        <f t="shared" si="57"/>
        <v>0</v>
      </c>
      <c r="L102" s="39"/>
      <c r="M102" s="39"/>
      <c r="N102" s="39"/>
      <c r="O102" s="36">
        <f t="shared" si="59"/>
        <v>0</v>
      </c>
      <c r="P102" s="36">
        <f t="shared" si="59"/>
        <v>0</v>
      </c>
      <c r="Q102" s="36">
        <f t="shared" si="59"/>
        <v>0</v>
      </c>
      <c r="R102" s="39"/>
      <c r="S102" s="39"/>
      <c r="T102" s="39"/>
      <c r="U102" s="36">
        <f t="shared" si="58"/>
        <v>0</v>
      </c>
      <c r="V102" s="36">
        <f t="shared" si="58"/>
        <v>0</v>
      </c>
      <c r="W102" s="36">
        <f t="shared" si="58"/>
        <v>0</v>
      </c>
      <c r="X102" s="30"/>
      <c r="Y102" s="30"/>
      <c r="Z102" s="30"/>
    </row>
    <row r="103" spans="1:26" s="7" customFormat="1" ht="37.5" customHeight="1" x14ac:dyDescent="0.25">
      <c r="A103" s="4" t="s">
        <v>106</v>
      </c>
      <c r="B103" s="8" t="s">
        <v>105</v>
      </c>
      <c r="C103" s="6">
        <f>SUM(C104:C111)</f>
        <v>285000</v>
      </c>
      <c r="D103" s="6">
        <f t="shared" ref="D103:E103" si="61">SUM(D104:D111)</f>
        <v>295000</v>
      </c>
      <c r="E103" s="6">
        <f t="shared" si="61"/>
        <v>311000</v>
      </c>
      <c r="F103" s="33">
        <f>SUM(F104:F111)</f>
        <v>0</v>
      </c>
      <c r="G103" s="33">
        <f t="shared" ref="G103:H103" si="62">SUM(G104:G111)</f>
        <v>0</v>
      </c>
      <c r="H103" s="33">
        <f t="shared" si="62"/>
        <v>0</v>
      </c>
      <c r="I103" s="62">
        <f t="shared" si="57"/>
        <v>-285000</v>
      </c>
      <c r="J103" s="62">
        <f t="shared" si="57"/>
        <v>-295000</v>
      </c>
      <c r="K103" s="62">
        <f t="shared" si="57"/>
        <v>-311000</v>
      </c>
      <c r="L103" s="33">
        <f>SUM(L104:L111)</f>
        <v>0</v>
      </c>
      <c r="M103" s="33">
        <f t="shared" ref="M103:N103" si="63">SUM(M104:M111)</f>
        <v>0</v>
      </c>
      <c r="N103" s="33">
        <f t="shared" si="63"/>
        <v>0</v>
      </c>
      <c r="O103" s="62">
        <f t="shared" si="59"/>
        <v>0</v>
      </c>
      <c r="P103" s="62">
        <f t="shared" si="59"/>
        <v>0</v>
      </c>
      <c r="Q103" s="62">
        <f t="shared" si="59"/>
        <v>0</v>
      </c>
      <c r="R103" s="33">
        <f t="shared" ref="R103:T103" si="64">SUM(R104:R111)</f>
        <v>0</v>
      </c>
      <c r="S103" s="33">
        <f t="shared" si="64"/>
        <v>0</v>
      </c>
      <c r="T103" s="33">
        <f t="shared" si="64"/>
        <v>0</v>
      </c>
      <c r="U103" s="62">
        <f t="shared" si="58"/>
        <v>0</v>
      </c>
      <c r="V103" s="62">
        <f t="shared" si="58"/>
        <v>0</v>
      </c>
      <c r="W103" s="62">
        <f t="shared" si="58"/>
        <v>0</v>
      </c>
      <c r="X103" s="42"/>
      <c r="Y103" s="42"/>
      <c r="Z103" s="42"/>
    </row>
    <row r="104" spans="1:26" ht="33" hidden="1" customHeight="1" x14ac:dyDescent="0.25">
      <c r="A104" s="9" t="s">
        <v>104</v>
      </c>
      <c r="B104" s="16" t="s">
        <v>103</v>
      </c>
      <c r="C104" s="91"/>
      <c r="D104" s="91"/>
      <c r="E104" s="91"/>
      <c r="F104" s="38"/>
      <c r="G104" s="38"/>
      <c r="H104" s="38"/>
      <c r="I104" s="37">
        <f t="shared" si="57"/>
        <v>0</v>
      </c>
      <c r="J104" s="37">
        <f t="shared" si="57"/>
        <v>0</v>
      </c>
      <c r="K104" s="37">
        <f t="shared" si="57"/>
        <v>0</v>
      </c>
      <c r="L104" s="38"/>
      <c r="M104" s="38"/>
      <c r="N104" s="38"/>
      <c r="O104" s="37">
        <f t="shared" si="59"/>
        <v>0</v>
      </c>
      <c r="P104" s="37">
        <f t="shared" si="59"/>
        <v>0</v>
      </c>
      <c r="Q104" s="37">
        <f t="shared" si="59"/>
        <v>0</v>
      </c>
      <c r="R104" s="38"/>
      <c r="S104" s="38"/>
      <c r="T104" s="38"/>
      <c r="U104" s="37">
        <f t="shared" si="58"/>
        <v>0</v>
      </c>
      <c r="V104" s="37">
        <f t="shared" si="58"/>
        <v>0</v>
      </c>
      <c r="W104" s="37">
        <f t="shared" si="58"/>
        <v>0</v>
      </c>
      <c r="X104" s="41"/>
      <c r="Y104" s="41"/>
      <c r="Z104" s="41"/>
    </row>
    <row r="105" spans="1:26" ht="84" hidden="1" customHeight="1" x14ac:dyDescent="0.25">
      <c r="A105" s="9" t="s">
        <v>102</v>
      </c>
      <c r="B105" s="16" t="s">
        <v>101</v>
      </c>
      <c r="C105" s="91"/>
      <c r="D105" s="91"/>
      <c r="E105" s="91"/>
      <c r="F105" s="38"/>
      <c r="G105" s="38"/>
      <c r="H105" s="38"/>
      <c r="I105" s="37">
        <f t="shared" si="57"/>
        <v>0</v>
      </c>
      <c r="J105" s="37">
        <f t="shared" si="57"/>
        <v>0</v>
      </c>
      <c r="K105" s="37">
        <f t="shared" si="57"/>
        <v>0</v>
      </c>
      <c r="L105" s="38"/>
      <c r="M105" s="38"/>
      <c r="N105" s="38"/>
      <c r="O105" s="37">
        <f t="shared" si="59"/>
        <v>0</v>
      </c>
      <c r="P105" s="37">
        <f t="shared" si="59"/>
        <v>0</v>
      </c>
      <c r="Q105" s="37">
        <f t="shared" si="59"/>
        <v>0</v>
      </c>
      <c r="R105" s="38"/>
      <c r="S105" s="38"/>
      <c r="T105" s="38"/>
      <c r="U105" s="37">
        <f t="shared" si="58"/>
        <v>0</v>
      </c>
      <c r="V105" s="37">
        <f t="shared" si="58"/>
        <v>0</v>
      </c>
      <c r="W105" s="37">
        <f t="shared" si="58"/>
        <v>0</v>
      </c>
      <c r="X105" s="41"/>
      <c r="Y105" s="41"/>
      <c r="Z105" s="41"/>
    </row>
    <row r="106" spans="1:26" ht="82.5" hidden="1" customHeight="1" x14ac:dyDescent="0.25">
      <c r="A106" s="9" t="s">
        <v>243</v>
      </c>
      <c r="B106" s="16" t="s">
        <v>242</v>
      </c>
      <c r="C106" s="91"/>
      <c r="D106" s="91"/>
      <c r="E106" s="91"/>
      <c r="F106" s="38"/>
      <c r="G106" s="38"/>
      <c r="H106" s="38"/>
      <c r="I106" s="37">
        <f t="shared" si="57"/>
        <v>0</v>
      </c>
      <c r="J106" s="37">
        <f t="shared" si="57"/>
        <v>0</v>
      </c>
      <c r="K106" s="37">
        <f t="shared" si="57"/>
        <v>0</v>
      </c>
      <c r="L106" s="38"/>
      <c r="M106" s="38"/>
      <c r="N106" s="38"/>
      <c r="O106" s="37">
        <f t="shared" si="59"/>
        <v>0</v>
      </c>
      <c r="P106" s="37">
        <f t="shared" si="59"/>
        <v>0</v>
      </c>
      <c r="Q106" s="37">
        <f t="shared" si="59"/>
        <v>0</v>
      </c>
      <c r="R106" s="38"/>
      <c r="S106" s="38"/>
      <c r="T106" s="38"/>
      <c r="U106" s="37">
        <f t="shared" si="58"/>
        <v>0</v>
      </c>
      <c r="V106" s="37">
        <f t="shared" si="58"/>
        <v>0</v>
      </c>
      <c r="W106" s="37">
        <f t="shared" si="58"/>
        <v>0</v>
      </c>
      <c r="X106" s="41"/>
      <c r="Y106" s="41"/>
      <c r="Z106" s="41"/>
    </row>
    <row r="107" spans="1:26" ht="90.75" customHeight="1" x14ac:dyDescent="0.25">
      <c r="A107" s="9" t="s">
        <v>100</v>
      </c>
      <c r="B107" s="16" t="s">
        <v>99</v>
      </c>
      <c r="C107" s="91">
        <v>55000</v>
      </c>
      <c r="D107" s="91">
        <v>45000</v>
      </c>
      <c r="E107" s="91">
        <v>41000</v>
      </c>
      <c r="F107" s="38"/>
      <c r="G107" s="38"/>
      <c r="H107" s="38"/>
      <c r="I107" s="37">
        <f t="shared" si="57"/>
        <v>-55000</v>
      </c>
      <c r="J107" s="37">
        <f t="shared" si="57"/>
        <v>-45000</v>
      </c>
      <c r="K107" s="37">
        <f t="shared" si="57"/>
        <v>-41000</v>
      </c>
      <c r="L107" s="38"/>
      <c r="M107" s="38"/>
      <c r="N107" s="38"/>
      <c r="O107" s="37">
        <f t="shared" si="59"/>
        <v>0</v>
      </c>
      <c r="P107" s="37">
        <f t="shared" si="59"/>
        <v>0</v>
      </c>
      <c r="Q107" s="37">
        <f t="shared" si="59"/>
        <v>0</v>
      </c>
      <c r="R107" s="38"/>
      <c r="S107" s="38"/>
      <c r="T107" s="38"/>
      <c r="U107" s="37">
        <f t="shared" si="58"/>
        <v>0</v>
      </c>
      <c r="V107" s="37">
        <f t="shared" si="58"/>
        <v>0</v>
      </c>
      <c r="W107" s="37">
        <f t="shared" si="58"/>
        <v>0</v>
      </c>
      <c r="X107" s="41"/>
      <c r="Y107" s="41"/>
      <c r="Z107" s="41"/>
    </row>
    <row r="108" spans="1:26" ht="53.25" customHeight="1" x14ac:dyDescent="0.25">
      <c r="A108" s="9" t="s">
        <v>98</v>
      </c>
      <c r="B108" s="10" t="s">
        <v>97</v>
      </c>
      <c r="C108" s="91">
        <v>80000</v>
      </c>
      <c r="D108" s="91">
        <v>80000</v>
      </c>
      <c r="E108" s="91">
        <v>80000</v>
      </c>
      <c r="F108" s="38"/>
      <c r="G108" s="38"/>
      <c r="H108" s="38"/>
      <c r="I108" s="37">
        <f t="shared" si="57"/>
        <v>-80000</v>
      </c>
      <c r="J108" s="37">
        <f t="shared" si="57"/>
        <v>-80000</v>
      </c>
      <c r="K108" s="37">
        <f t="shared" si="57"/>
        <v>-80000</v>
      </c>
      <c r="L108" s="38"/>
      <c r="M108" s="38"/>
      <c r="N108" s="38"/>
      <c r="O108" s="37">
        <f t="shared" si="59"/>
        <v>0</v>
      </c>
      <c r="P108" s="37">
        <f t="shared" si="59"/>
        <v>0</v>
      </c>
      <c r="Q108" s="37">
        <f t="shared" si="59"/>
        <v>0</v>
      </c>
      <c r="R108" s="38"/>
      <c r="S108" s="38"/>
      <c r="T108" s="38"/>
      <c r="U108" s="37">
        <f t="shared" si="58"/>
        <v>0</v>
      </c>
      <c r="V108" s="37">
        <f t="shared" si="58"/>
        <v>0</v>
      </c>
      <c r="W108" s="37">
        <f t="shared" si="58"/>
        <v>0</v>
      </c>
      <c r="X108" s="41"/>
      <c r="Y108" s="41"/>
      <c r="Z108" s="41"/>
    </row>
    <row r="109" spans="1:26" ht="53.25" hidden="1" customHeight="1" x14ac:dyDescent="0.25">
      <c r="A109" s="65" t="s">
        <v>317</v>
      </c>
      <c r="B109" s="10" t="s">
        <v>316</v>
      </c>
      <c r="C109" s="91"/>
      <c r="D109" s="91"/>
      <c r="E109" s="91"/>
      <c r="F109" s="38"/>
      <c r="G109" s="38"/>
      <c r="H109" s="38"/>
      <c r="I109" s="37">
        <f t="shared" si="57"/>
        <v>0</v>
      </c>
      <c r="J109" s="37">
        <f t="shared" si="57"/>
        <v>0</v>
      </c>
      <c r="K109" s="37">
        <f t="shared" si="57"/>
        <v>0</v>
      </c>
      <c r="L109" s="38"/>
      <c r="M109" s="38"/>
      <c r="N109" s="38"/>
      <c r="O109" s="37">
        <f t="shared" si="59"/>
        <v>0</v>
      </c>
      <c r="P109" s="37">
        <f t="shared" si="59"/>
        <v>0</v>
      </c>
      <c r="Q109" s="37">
        <f t="shared" si="59"/>
        <v>0</v>
      </c>
      <c r="R109" s="38"/>
      <c r="S109" s="38"/>
      <c r="T109" s="38"/>
      <c r="U109" s="37">
        <f t="shared" si="58"/>
        <v>0</v>
      </c>
      <c r="V109" s="37">
        <f t="shared" si="58"/>
        <v>0</v>
      </c>
      <c r="W109" s="37">
        <f t="shared" si="58"/>
        <v>0</v>
      </c>
      <c r="X109" s="41"/>
      <c r="Y109" s="41"/>
      <c r="Z109" s="41"/>
    </row>
    <row r="110" spans="1:26" ht="81.75" customHeight="1" x14ac:dyDescent="0.25">
      <c r="A110" s="9" t="s">
        <v>96</v>
      </c>
      <c r="B110" s="10" t="s">
        <v>95</v>
      </c>
      <c r="C110" s="91">
        <v>150000</v>
      </c>
      <c r="D110" s="91">
        <v>170000</v>
      </c>
      <c r="E110" s="91">
        <v>190000</v>
      </c>
      <c r="F110" s="38"/>
      <c r="G110" s="38"/>
      <c r="H110" s="38"/>
      <c r="I110" s="37">
        <f t="shared" si="57"/>
        <v>-150000</v>
      </c>
      <c r="J110" s="37">
        <f t="shared" si="57"/>
        <v>-170000</v>
      </c>
      <c r="K110" s="37">
        <f t="shared" si="57"/>
        <v>-190000</v>
      </c>
      <c r="L110" s="38"/>
      <c r="M110" s="38"/>
      <c r="N110" s="38"/>
      <c r="O110" s="37">
        <f t="shared" si="59"/>
        <v>0</v>
      </c>
      <c r="P110" s="37">
        <f t="shared" si="59"/>
        <v>0</v>
      </c>
      <c r="Q110" s="37">
        <f t="shared" si="59"/>
        <v>0</v>
      </c>
      <c r="R110" s="38"/>
      <c r="S110" s="38"/>
      <c r="T110" s="38"/>
      <c r="U110" s="37">
        <f t="shared" si="58"/>
        <v>0</v>
      </c>
      <c r="V110" s="37">
        <f t="shared" si="58"/>
        <v>0</v>
      </c>
      <c r="W110" s="37">
        <f t="shared" si="58"/>
        <v>0</v>
      </c>
      <c r="X110" s="41"/>
      <c r="Y110" s="41"/>
      <c r="Z110" s="41"/>
    </row>
    <row r="111" spans="1:26" ht="51" hidden="1" customHeight="1" x14ac:dyDescent="0.25">
      <c r="A111" s="65" t="s">
        <v>303</v>
      </c>
      <c r="B111" s="10" t="s">
        <v>302</v>
      </c>
      <c r="C111" s="91"/>
      <c r="D111" s="91"/>
      <c r="E111" s="91"/>
      <c r="F111" s="38"/>
      <c r="G111" s="38"/>
      <c r="H111" s="38"/>
      <c r="I111" s="37">
        <f t="shared" si="57"/>
        <v>0</v>
      </c>
      <c r="J111" s="37">
        <f t="shared" si="57"/>
        <v>0</v>
      </c>
      <c r="K111" s="37">
        <f t="shared" si="57"/>
        <v>0</v>
      </c>
      <c r="L111" s="38"/>
      <c r="M111" s="38"/>
      <c r="N111" s="38"/>
      <c r="O111" s="37">
        <f t="shared" si="59"/>
        <v>0</v>
      </c>
      <c r="P111" s="37">
        <f t="shared" si="59"/>
        <v>0</v>
      </c>
      <c r="Q111" s="37">
        <f t="shared" si="59"/>
        <v>0</v>
      </c>
      <c r="R111" s="38"/>
      <c r="S111" s="38"/>
      <c r="T111" s="38"/>
      <c r="U111" s="37">
        <f t="shared" si="58"/>
        <v>0</v>
      </c>
      <c r="V111" s="37">
        <f t="shared" si="58"/>
        <v>0</v>
      </c>
      <c r="W111" s="37">
        <f t="shared" si="58"/>
        <v>0</v>
      </c>
      <c r="X111" s="41"/>
      <c r="Y111" s="41"/>
      <c r="Z111" s="41"/>
    </row>
    <row r="112" spans="1:26" s="7" customFormat="1" ht="27.75" customHeight="1" x14ac:dyDescent="0.25">
      <c r="A112" s="4" t="s">
        <v>94</v>
      </c>
      <c r="B112" s="8" t="s">
        <v>93</v>
      </c>
      <c r="C112" s="6">
        <v>12000</v>
      </c>
      <c r="D112" s="6">
        <v>20000</v>
      </c>
      <c r="E112" s="6">
        <v>20000</v>
      </c>
      <c r="F112" s="33"/>
      <c r="G112" s="33"/>
      <c r="H112" s="33"/>
      <c r="I112" s="62">
        <f t="shared" si="57"/>
        <v>-12000</v>
      </c>
      <c r="J112" s="62">
        <f t="shared" si="57"/>
        <v>-20000</v>
      </c>
      <c r="K112" s="62">
        <f t="shared" si="57"/>
        <v>-20000</v>
      </c>
      <c r="L112" s="33"/>
      <c r="M112" s="33"/>
      <c r="N112" s="33"/>
      <c r="O112" s="62">
        <f t="shared" si="59"/>
        <v>0</v>
      </c>
      <c r="P112" s="62">
        <f t="shared" si="59"/>
        <v>0</v>
      </c>
      <c r="Q112" s="62">
        <f t="shared" si="59"/>
        <v>0</v>
      </c>
      <c r="R112" s="33"/>
      <c r="S112" s="33"/>
      <c r="T112" s="33"/>
      <c r="U112" s="62">
        <f t="shared" si="58"/>
        <v>0</v>
      </c>
      <c r="V112" s="62">
        <f t="shared" si="58"/>
        <v>0</v>
      </c>
      <c r="W112" s="62">
        <f t="shared" si="58"/>
        <v>0</v>
      </c>
      <c r="X112" s="42"/>
      <c r="Y112" s="42"/>
      <c r="Z112" s="42"/>
    </row>
    <row r="113" spans="1:30" s="7" customFormat="1" ht="21" customHeight="1" x14ac:dyDescent="0.25">
      <c r="A113" s="4" t="s">
        <v>92</v>
      </c>
      <c r="B113" s="8" t="s">
        <v>91</v>
      </c>
      <c r="C113" s="6">
        <f t="shared" ref="C113:H113" si="65">C114+C115+C119</f>
        <v>1500</v>
      </c>
      <c r="D113" s="6">
        <f t="shared" si="65"/>
        <v>1500</v>
      </c>
      <c r="E113" s="6">
        <f t="shared" si="65"/>
        <v>1500</v>
      </c>
      <c r="F113" s="33">
        <f t="shared" si="65"/>
        <v>0</v>
      </c>
      <c r="G113" s="33">
        <f t="shared" si="65"/>
        <v>0</v>
      </c>
      <c r="H113" s="33">
        <f t="shared" si="65"/>
        <v>0</v>
      </c>
      <c r="I113" s="62">
        <f t="shared" si="57"/>
        <v>-1500</v>
      </c>
      <c r="J113" s="62">
        <f t="shared" si="57"/>
        <v>-1500</v>
      </c>
      <c r="K113" s="62">
        <f t="shared" si="57"/>
        <v>-1500</v>
      </c>
      <c r="L113" s="33">
        <f>L114+L115+L119</f>
        <v>0</v>
      </c>
      <c r="M113" s="33">
        <f>M114+M115+M119</f>
        <v>0</v>
      </c>
      <c r="N113" s="33">
        <f>N114+N115+N119</f>
        <v>0</v>
      </c>
      <c r="O113" s="62">
        <f t="shared" si="59"/>
        <v>0</v>
      </c>
      <c r="P113" s="62">
        <f t="shared" si="59"/>
        <v>0</v>
      </c>
      <c r="Q113" s="62">
        <f t="shared" si="59"/>
        <v>0</v>
      </c>
      <c r="R113" s="33">
        <f>R114+R115+R119</f>
        <v>0</v>
      </c>
      <c r="S113" s="33">
        <f>S114+S115+S119</f>
        <v>0</v>
      </c>
      <c r="T113" s="33">
        <f>T114+T115+T119</f>
        <v>0</v>
      </c>
      <c r="U113" s="62">
        <f t="shared" si="58"/>
        <v>0</v>
      </c>
      <c r="V113" s="62">
        <f t="shared" si="58"/>
        <v>0</v>
      </c>
      <c r="W113" s="62">
        <f t="shared" si="58"/>
        <v>0</v>
      </c>
      <c r="X113" s="42"/>
      <c r="Y113" s="42"/>
      <c r="Z113" s="42"/>
    </row>
    <row r="114" spans="1:30" ht="30.75" hidden="1" customHeight="1" x14ac:dyDescent="0.25">
      <c r="A114" s="9" t="s">
        <v>90</v>
      </c>
      <c r="B114" s="10" t="s">
        <v>89</v>
      </c>
      <c r="C114" s="91"/>
      <c r="D114" s="91"/>
      <c r="E114" s="91"/>
      <c r="F114" s="38"/>
      <c r="G114" s="38"/>
      <c r="H114" s="38"/>
      <c r="I114" s="37">
        <f t="shared" si="57"/>
        <v>0</v>
      </c>
      <c r="J114" s="37">
        <f t="shared" si="57"/>
        <v>0</v>
      </c>
      <c r="K114" s="37">
        <f t="shared" si="57"/>
        <v>0</v>
      </c>
      <c r="L114" s="38"/>
      <c r="M114" s="38"/>
      <c r="N114" s="38"/>
      <c r="O114" s="37">
        <f t="shared" si="59"/>
        <v>0</v>
      </c>
      <c r="P114" s="37">
        <f t="shared" si="59"/>
        <v>0</v>
      </c>
      <c r="Q114" s="37">
        <f t="shared" si="59"/>
        <v>0</v>
      </c>
      <c r="R114" s="38"/>
      <c r="S114" s="38"/>
      <c r="T114" s="38"/>
      <c r="U114" s="37">
        <f t="shared" si="58"/>
        <v>0</v>
      </c>
      <c r="V114" s="37">
        <f t="shared" si="58"/>
        <v>0</v>
      </c>
      <c r="W114" s="37">
        <f t="shared" si="58"/>
        <v>0</v>
      </c>
      <c r="X114" s="41"/>
      <c r="Y114" s="41"/>
      <c r="Z114" s="41"/>
    </row>
    <row r="115" spans="1:30" ht="21.75" hidden="1" customHeight="1" x14ac:dyDescent="0.25">
      <c r="A115" s="9" t="s">
        <v>87</v>
      </c>
      <c r="B115" s="10" t="s">
        <v>88</v>
      </c>
      <c r="C115" s="91">
        <f t="shared" ref="C115:H115" si="66">SUM(C116:C118)</f>
        <v>1500</v>
      </c>
      <c r="D115" s="91">
        <f t="shared" si="66"/>
        <v>1500</v>
      </c>
      <c r="E115" s="91">
        <f t="shared" si="66"/>
        <v>1500</v>
      </c>
      <c r="F115" s="38">
        <f t="shared" si="66"/>
        <v>0</v>
      </c>
      <c r="G115" s="38">
        <f t="shared" si="66"/>
        <v>0</v>
      </c>
      <c r="H115" s="38">
        <f t="shared" si="66"/>
        <v>0</v>
      </c>
      <c r="I115" s="37">
        <f t="shared" si="57"/>
        <v>-1500</v>
      </c>
      <c r="J115" s="37">
        <f t="shared" si="57"/>
        <v>-1500</v>
      </c>
      <c r="K115" s="37">
        <f t="shared" si="57"/>
        <v>-1500</v>
      </c>
      <c r="L115" s="38">
        <f>SUM(L116:L118)</f>
        <v>0</v>
      </c>
      <c r="M115" s="38">
        <f>SUM(M116:M118)</f>
        <v>0</v>
      </c>
      <c r="N115" s="38">
        <f>SUM(N116:N118)</f>
        <v>0</v>
      </c>
      <c r="O115" s="37">
        <f t="shared" si="59"/>
        <v>0</v>
      </c>
      <c r="P115" s="37">
        <f t="shared" si="59"/>
        <v>0</v>
      </c>
      <c r="Q115" s="37">
        <f t="shared" si="59"/>
        <v>0</v>
      </c>
      <c r="R115" s="38">
        <f>SUM(R116:R118)</f>
        <v>0</v>
      </c>
      <c r="S115" s="38">
        <f>SUM(S116:S118)</f>
        <v>0</v>
      </c>
      <c r="T115" s="38">
        <f>SUM(T116:T118)</f>
        <v>0</v>
      </c>
      <c r="U115" s="37">
        <f t="shared" si="58"/>
        <v>0</v>
      </c>
      <c r="V115" s="37">
        <f t="shared" si="58"/>
        <v>0</v>
      </c>
      <c r="W115" s="37">
        <f t="shared" si="58"/>
        <v>0</v>
      </c>
      <c r="X115" s="41"/>
      <c r="Y115" s="41"/>
      <c r="Z115" s="41"/>
    </row>
    <row r="116" spans="1:30" s="13" customFormat="1" ht="24" hidden="1" customHeight="1" x14ac:dyDescent="0.25">
      <c r="A116" s="11" t="s">
        <v>85</v>
      </c>
      <c r="B116" s="12" t="s">
        <v>86</v>
      </c>
      <c r="C116" s="53"/>
      <c r="D116" s="53"/>
      <c r="E116" s="53"/>
      <c r="F116" s="39"/>
      <c r="G116" s="39"/>
      <c r="H116" s="39"/>
      <c r="I116" s="36">
        <f t="shared" si="57"/>
        <v>0</v>
      </c>
      <c r="J116" s="36">
        <f t="shared" si="57"/>
        <v>0</v>
      </c>
      <c r="K116" s="36">
        <f t="shared" si="57"/>
        <v>0</v>
      </c>
      <c r="L116" s="39"/>
      <c r="M116" s="39"/>
      <c r="N116" s="39"/>
      <c r="O116" s="36">
        <f t="shared" si="59"/>
        <v>0</v>
      </c>
      <c r="P116" s="36">
        <f t="shared" si="59"/>
        <v>0</v>
      </c>
      <c r="Q116" s="36">
        <f t="shared" si="59"/>
        <v>0</v>
      </c>
      <c r="R116" s="39"/>
      <c r="S116" s="39"/>
      <c r="T116" s="39"/>
      <c r="U116" s="36">
        <f t="shared" si="58"/>
        <v>0</v>
      </c>
      <c r="V116" s="36">
        <f t="shared" si="58"/>
        <v>0</v>
      </c>
      <c r="W116" s="36">
        <f t="shared" si="58"/>
        <v>0</v>
      </c>
      <c r="X116" s="30"/>
      <c r="Y116" s="30"/>
      <c r="Z116" s="30"/>
    </row>
    <row r="117" spans="1:30" s="13" customFormat="1" ht="24" hidden="1" customHeight="1" x14ac:dyDescent="0.25">
      <c r="A117" s="11" t="s">
        <v>84</v>
      </c>
      <c r="B117" s="12" t="s">
        <v>86</v>
      </c>
      <c r="C117" s="53"/>
      <c r="D117" s="53"/>
      <c r="E117" s="53"/>
      <c r="F117" s="39"/>
      <c r="G117" s="39"/>
      <c r="H117" s="39"/>
      <c r="I117" s="36">
        <f t="shared" si="57"/>
        <v>0</v>
      </c>
      <c r="J117" s="36">
        <f t="shared" si="57"/>
        <v>0</v>
      </c>
      <c r="K117" s="36">
        <f t="shared" si="57"/>
        <v>0</v>
      </c>
      <c r="L117" s="39"/>
      <c r="M117" s="39"/>
      <c r="N117" s="39"/>
      <c r="O117" s="36">
        <f t="shared" si="59"/>
        <v>0</v>
      </c>
      <c r="P117" s="36">
        <f t="shared" si="59"/>
        <v>0</v>
      </c>
      <c r="Q117" s="36">
        <f t="shared" si="59"/>
        <v>0</v>
      </c>
      <c r="R117" s="39"/>
      <c r="S117" s="39"/>
      <c r="T117" s="39"/>
      <c r="U117" s="36">
        <f t="shared" si="58"/>
        <v>0</v>
      </c>
      <c r="V117" s="36">
        <f t="shared" si="58"/>
        <v>0</v>
      </c>
      <c r="W117" s="36">
        <f t="shared" si="58"/>
        <v>0</v>
      </c>
      <c r="X117" s="30"/>
      <c r="Y117" s="30"/>
      <c r="Z117" s="30"/>
    </row>
    <row r="118" spans="1:30" s="13" customFormat="1" ht="49.5" hidden="1" customHeight="1" x14ac:dyDescent="0.25">
      <c r="A118" s="11" t="s">
        <v>83</v>
      </c>
      <c r="B118" s="12" t="s">
        <v>82</v>
      </c>
      <c r="C118" s="53">
        <v>1500</v>
      </c>
      <c r="D118" s="53">
        <v>1500</v>
      </c>
      <c r="E118" s="53">
        <v>1500</v>
      </c>
      <c r="F118" s="39"/>
      <c r="G118" s="39"/>
      <c r="H118" s="39"/>
      <c r="I118" s="36">
        <f t="shared" si="57"/>
        <v>-1500</v>
      </c>
      <c r="J118" s="36">
        <f t="shared" si="57"/>
        <v>-1500</v>
      </c>
      <c r="K118" s="36">
        <f t="shared" si="57"/>
        <v>-1500</v>
      </c>
      <c r="L118" s="39"/>
      <c r="M118" s="39"/>
      <c r="N118" s="39"/>
      <c r="O118" s="36">
        <f t="shared" si="59"/>
        <v>0</v>
      </c>
      <c r="P118" s="36">
        <f t="shared" si="59"/>
        <v>0</v>
      </c>
      <c r="Q118" s="36">
        <f t="shared" si="59"/>
        <v>0</v>
      </c>
      <c r="R118" s="39"/>
      <c r="S118" s="39"/>
      <c r="T118" s="39"/>
      <c r="U118" s="36">
        <f t="shared" ref="U118:W131" si="67">R118-L118</f>
        <v>0</v>
      </c>
      <c r="V118" s="36">
        <f t="shared" si="67"/>
        <v>0</v>
      </c>
      <c r="W118" s="36">
        <f t="shared" si="67"/>
        <v>0</v>
      </c>
      <c r="X118" s="30"/>
      <c r="Y118" s="30"/>
      <c r="Z118" s="30"/>
    </row>
    <row r="119" spans="1:30" ht="30.75" hidden="1" customHeight="1" x14ac:dyDescent="0.25">
      <c r="A119" s="9" t="s">
        <v>81</v>
      </c>
      <c r="B119" s="10" t="s">
        <v>80</v>
      </c>
      <c r="C119" s="91"/>
      <c r="D119" s="91"/>
      <c r="E119" s="91"/>
      <c r="F119" s="38"/>
      <c r="G119" s="38"/>
      <c r="H119" s="38"/>
      <c r="I119" s="37">
        <f t="shared" si="57"/>
        <v>0</v>
      </c>
      <c r="J119" s="37">
        <f t="shared" si="57"/>
        <v>0</v>
      </c>
      <c r="K119" s="37">
        <f t="shared" si="57"/>
        <v>0</v>
      </c>
      <c r="L119" s="38"/>
      <c r="M119" s="38"/>
      <c r="N119" s="38"/>
      <c r="O119" s="37">
        <f t="shared" si="59"/>
        <v>0</v>
      </c>
      <c r="P119" s="37">
        <f t="shared" si="59"/>
        <v>0</v>
      </c>
      <c r="Q119" s="37">
        <f t="shared" si="59"/>
        <v>0</v>
      </c>
      <c r="R119" s="38">
        <f t="shared" ref="R119:T119" si="68">R120</f>
        <v>0</v>
      </c>
      <c r="S119" s="38">
        <f t="shared" si="68"/>
        <v>0</v>
      </c>
      <c r="T119" s="38">
        <f t="shared" si="68"/>
        <v>0</v>
      </c>
      <c r="U119" s="37">
        <f t="shared" si="67"/>
        <v>0</v>
      </c>
      <c r="V119" s="37">
        <f t="shared" si="67"/>
        <v>0</v>
      </c>
      <c r="W119" s="37">
        <f t="shared" si="67"/>
        <v>0</v>
      </c>
      <c r="X119" s="41"/>
      <c r="Y119" s="41"/>
      <c r="Z119" s="41"/>
    </row>
    <row r="120" spans="1:30" s="13" customFormat="1" ht="36" hidden="1" customHeight="1" x14ac:dyDescent="0.25">
      <c r="A120" s="11"/>
      <c r="B120" s="12" t="s">
        <v>236</v>
      </c>
      <c r="C120" s="53"/>
      <c r="D120" s="53"/>
      <c r="E120" s="53"/>
      <c r="F120" s="39"/>
      <c r="G120" s="39"/>
      <c r="H120" s="39"/>
      <c r="I120" s="36">
        <f t="shared" si="57"/>
        <v>0</v>
      </c>
      <c r="J120" s="36">
        <f t="shared" si="57"/>
        <v>0</v>
      </c>
      <c r="K120" s="36">
        <f t="shared" si="57"/>
        <v>0</v>
      </c>
      <c r="L120" s="39"/>
      <c r="M120" s="39"/>
      <c r="N120" s="39"/>
      <c r="O120" s="36">
        <f t="shared" si="59"/>
        <v>0</v>
      </c>
      <c r="P120" s="36">
        <f t="shared" si="59"/>
        <v>0</v>
      </c>
      <c r="Q120" s="36">
        <f t="shared" si="59"/>
        <v>0</v>
      </c>
      <c r="R120" s="39"/>
      <c r="S120" s="39"/>
      <c r="T120" s="39"/>
      <c r="U120" s="36">
        <f t="shared" si="67"/>
        <v>0</v>
      </c>
      <c r="V120" s="36">
        <f t="shared" si="67"/>
        <v>0</v>
      </c>
      <c r="W120" s="36">
        <f t="shared" si="67"/>
        <v>0</v>
      </c>
      <c r="X120" s="30"/>
      <c r="Y120" s="30"/>
      <c r="Z120" s="30"/>
    </row>
    <row r="121" spans="1:30" s="7" customFormat="1" ht="23.25" customHeight="1" x14ac:dyDescent="0.25">
      <c r="A121" s="4" t="s">
        <v>79</v>
      </c>
      <c r="B121" s="5" t="s">
        <v>78</v>
      </c>
      <c r="C121" s="6">
        <f>C123+C126+C216+C243+C260+C261+C262+C263+C267</f>
        <v>6133176.1999999993</v>
      </c>
      <c r="D121" s="6">
        <f>D123+D126+D216+D243+D260+D261+D262+D263+D267</f>
        <v>2873465.96</v>
      </c>
      <c r="E121" s="6">
        <f>E123+E126+E216+E243+E260+E261+E262+E263+E267</f>
        <v>3765886.15</v>
      </c>
      <c r="F121" s="33" t="e">
        <f>F123+F126+F216+F243+F261+F262+F263+F267</f>
        <v>#REF!</v>
      </c>
      <c r="G121" s="33" t="e">
        <f>G123+G126+G216+G243+G261+G262+G263+G267</f>
        <v>#REF!</v>
      </c>
      <c r="H121" s="33" t="e">
        <f>H123+H126+H216+H243+H261+H262+H263+H267</f>
        <v>#REF!</v>
      </c>
      <c r="I121" s="33" t="e">
        <f t="shared" si="57"/>
        <v>#REF!</v>
      </c>
      <c r="J121" s="33" t="e">
        <f t="shared" si="57"/>
        <v>#REF!</v>
      </c>
      <c r="K121" s="33" t="e">
        <f t="shared" si="57"/>
        <v>#REF!</v>
      </c>
      <c r="L121" s="33" t="e">
        <f>L123+L126+L216+L243+L261+L262+L263+L267</f>
        <v>#REF!</v>
      </c>
      <c r="M121" s="33" t="e">
        <f>M123+M126+M216+M243+M261+M262+M263+M267</f>
        <v>#REF!</v>
      </c>
      <c r="N121" s="33" t="e">
        <f>N123+N126+N216+N243+N261+N262+N263+N267</f>
        <v>#REF!</v>
      </c>
      <c r="O121" s="33" t="e">
        <f t="shared" si="59"/>
        <v>#REF!</v>
      </c>
      <c r="P121" s="33" t="e">
        <f t="shared" si="59"/>
        <v>#REF!</v>
      </c>
      <c r="Q121" s="33" t="e">
        <f t="shared" si="59"/>
        <v>#REF!</v>
      </c>
      <c r="R121" s="33" t="e">
        <f>R123+R126+R216+R243+R260+R261+R262+R263+R267</f>
        <v>#REF!</v>
      </c>
      <c r="S121" s="33" t="e">
        <f>S123+S126+S216+S243+S260+S261+S262+S263+S267</f>
        <v>#REF!</v>
      </c>
      <c r="T121" s="33" t="e">
        <f>T123+T126+T216+T243+T260+T261+T262+T263+T267</f>
        <v>#REF!</v>
      </c>
      <c r="U121" s="33" t="e">
        <f t="shared" si="67"/>
        <v>#REF!</v>
      </c>
      <c r="V121" s="33" t="e">
        <f t="shared" si="67"/>
        <v>#REF!</v>
      </c>
      <c r="W121" s="33" t="e">
        <f t="shared" si="67"/>
        <v>#REF!</v>
      </c>
      <c r="X121" s="42"/>
      <c r="Y121" s="42"/>
      <c r="Z121" s="42"/>
    </row>
    <row r="122" spans="1:30" s="7" customFormat="1" ht="36" customHeight="1" x14ac:dyDescent="0.25">
      <c r="A122" s="20" t="s">
        <v>77</v>
      </c>
      <c r="B122" s="5" t="s">
        <v>76</v>
      </c>
      <c r="C122" s="6">
        <f t="shared" ref="C122:H122" si="69">C123+C126+C216+C243</f>
        <v>6133176.1999999993</v>
      </c>
      <c r="D122" s="6">
        <f t="shared" si="69"/>
        <v>2873465.96</v>
      </c>
      <c r="E122" s="6">
        <f t="shared" si="69"/>
        <v>3765886.15</v>
      </c>
      <c r="F122" s="33" t="e">
        <f t="shared" si="69"/>
        <v>#REF!</v>
      </c>
      <c r="G122" s="33" t="e">
        <f t="shared" si="69"/>
        <v>#REF!</v>
      </c>
      <c r="H122" s="33" t="e">
        <f t="shared" si="69"/>
        <v>#REF!</v>
      </c>
      <c r="I122" s="33" t="e">
        <f t="shared" si="57"/>
        <v>#REF!</v>
      </c>
      <c r="J122" s="33" t="e">
        <f t="shared" si="57"/>
        <v>#REF!</v>
      </c>
      <c r="K122" s="33" t="e">
        <f t="shared" si="57"/>
        <v>#REF!</v>
      </c>
      <c r="L122" s="33" t="e">
        <f>L123+L126+L216+L243</f>
        <v>#REF!</v>
      </c>
      <c r="M122" s="33" t="e">
        <f>M123+M126+M216+M243</f>
        <v>#REF!</v>
      </c>
      <c r="N122" s="33" t="e">
        <f>N123+N126+N216+N243</f>
        <v>#REF!</v>
      </c>
      <c r="O122" s="33" t="e">
        <f t="shared" si="59"/>
        <v>#REF!</v>
      </c>
      <c r="P122" s="33" t="e">
        <f t="shared" si="59"/>
        <v>#REF!</v>
      </c>
      <c r="Q122" s="33" t="e">
        <f t="shared" si="59"/>
        <v>#REF!</v>
      </c>
      <c r="R122" s="33" t="e">
        <f>R123+R126+R216+R243</f>
        <v>#REF!</v>
      </c>
      <c r="S122" s="33" t="e">
        <f>S123+S126+S216+S243</f>
        <v>#REF!</v>
      </c>
      <c r="T122" s="33" t="e">
        <f>T123+T126+T216+T243</f>
        <v>#REF!</v>
      </c>
      <c r="U122" s="33" t="e">
        <f t="shared" si="67"/>
        <v>#REF!</v>
      </c>
      <c r="V122" s="33" t="e">
        <f t="shared" si="67"/>
        <v>#REF!</v>
      </c>
      <c r="W122" s="33" t="e">
        <f t="shared" si="67"/>
        <v>#REF!</v>
      </c>
      <c r="X122" s="42"/>
      <c r="Y122" s="42"/>
      <c r="Z122" s="42"/>
    </row>
    <row r="123" spans="1:30" s="7" customFormat="1" ht="34.5" hidden="1" customHeight="1" x14ac:dyDescent="0.25">
      <c r="A123" s="20" t="s">
        <v>75</v>
      </c>
      <c r="B123" s="8" t="s">
        <v>74</v>
      </c>
      <c r="C123" s="6">
        <f>SUM(C124:C125)</f>
        <v>0</v>
      </c>
      <c r="D123" s="6">
        <f>D124+D125</f>
        <v>0</v>
      </c>
      <c r="E123" s="6">
        <f>E124+E125</f>
        <v>0</v>
      </c>
      <c r="F123" s="33">
        <f>SUM(F124:F125)</f>
        <v>0</v>
      </c>
      <c r="G123" s="33">
        <f>G124+G125</f>
        <v>0</v>
      </c>
      <c r="H123" s="33">
        <f>H124+H125</f>
        <v>0</v>
      </c>
      <c r="I123" s="62">
        <f t="shared" si="57"/>
        <v>0</v>
      </c>
      <c r="J123" s="62">
        <f t="shared" si="57"/>
        <v>0</v>
      </c>
      <c r="K123" s="62">
        <f t="shared" si="57"/>
        <v>0</v>
      </c>
      <c r="L123" s="33">
        <f>SUM(L124:L125)</f>
        <v>0</v>
      </c>
      <c r="M123" s="33">
        <f>M124+M125</f>
        <v>0</v>
      </c>
      <c r="N123" s="33">
        <f>N124+N125</f>
        <v>0</v>
      </c>
      <c r="O123" s="62">
        <f t="shared" si="59"/>
        <v>0</v>
      </c>
      <c r="P123" s="62">
        <f t="shared" si="59"/>
        <v>0</v>
      </c>
      <c r="Q123" s="62">
        <f t="shared" si="59"/>
        <v>0</v>
      </c>
      <c r="R123" s="33">
        <f>SUM(R124:R125)</f>
        <v>0</v>
      </c>
      <c r="S123" s="33">
        <f>S124+S125</f>
        <v>0</v>
      </c>
      <c r="T123" s="33">
        <f>T124+T125</f>
        <v>0</v>
      </c>
      <c r="U123" s="62">
        <f t="shared" si="67"/>
        <v>0</v>
      </c>
      <c r="V123" s="62">
        <f t="shared" si="67"/>
        <v>0</v>
      </c>
      <c r="W123" s="62">
        <f t="shared" si="67"/>
        <v>0</v>
      </c>
      <c r="X123" s="42"/>
      <c r="Y123" s="42"/>
      <c r="Z123" s="42"/>
    </row>
    <row r="124" spans="1:30" ht="36" hidden="1" customHeight="1" x14ac:dyDescent="0.25">
      <c r="A124" s="9" t="s">
        <v>73</v>
      </c>
      <c r="B124" s="21" t="s">
        <v>72</v>
      </c>
      <c r="C124" s="91"/>
      <c r="D124" s="91"/>
      <c r="E124" s="91"/>
      <c r="F124" s="38"/>
      <c r="G124" s="38"/>
      <c r="H124" s="38"/>
      <c r="I124" s="37">
        <f t="shared" si="57"/>
        <v>0</v>
      </c>
      <c r="J124" s="37">
        <f t="shared" si="57"/>
        <v>0</v>
      </c>
      <c r="K124" s="37">
        <f t="shared" si="57"/>
        <v>0</v>
      </c>
      <c r="L124" s="38"/>
      <c r="M124" s="38"/>
      <c r="N124" s="38"/>
      <c r="O124" s="37">
        <f t="shared" si="59"/>
        <v>0</v>
      </c>
      <c r="P124" s="37">
        <f t="shared" si="59"/>
        <v>0</v>
      </c>
      <c r="Q124" s="37">
        <f t="shared" si="59"/>
        <v>0</v>
      </c>
      <c r="R124" s="38"/>
      <c r="S124" s="38"/>
      <c r="T124" s="38"/>
      <c r="U124" s="37">
        <f t="shared" si="67"/>
        <v>0</v>
      </c>
      <c r="V124" s="37">
        <f t="shared" si="67"/>
        <v>0</v>
      </c>
      <c r="W124" s="37">
        <f t="shared" si="67"/>
        <v>0</v>
      </c>
      <c r="X124" s="41"/>
      <c r="Y124" s="41"/>
      <c r="Z124" s="41"/>
    </row>
    <row r="125" spans="1:30" ht="31.5" hidden="1" customHeight="1" x14ac:dyDescent="0.25">
      <c r="A125" s="9" t="s">
        <v>71</v>
      </c>
      <c r="B125" s="21" t="s">
        <v>70</v>
      </c>
      <c r="C125" s="92"/>
      <c r="D125" s="91"/>
      <c r="E125" s="91"/>
      <c r="F125" s="37"/>
      <c r="G125" s="38"/>
      <c r="H125" s="38"/>
      <c r="I125" s="37">
        <f t="shared" si="57"/>
        <v>0</v>
      </c>
      <c r="J125" s="37">
        <f t="shared" si="57"/>
        <v>0</v>
      </c>
      <c r="K125" s="37">
        <f t="shared" si="57"/>
        <v>0</v>
      </c>
      <c r="L125" s="37"/>
      <c r="M125" s="38"/>
      <c r="N125" s="38"/>
      <c r="O125" s="37">
        <f t="shared" si="59"/>
        <v>0</v>
      </c>
      <c r="P125" s="37">
        <f t="shared" si="59"/>
        <v>0</v>
      </c>
      <c r="Q125" s="37">
        <f t="shared" si="59"/>
        <v>0</v>
      </c>
      <c r="R125" s="37"/>
      <c r="S125" s="38"/>
      <c r="T125" s="38"/>
      <c r="U125" s="37">
        <f t="shared" si="67"/>
        <v>0</v>
      </c>
      <c r="V125" s="37">
        <f t="shared" si="67"/>
        <v>0</v>
      </c>
      <c r="W125" s="37">
        <f t="shared" si="67"/>
        <v>0</v>
      </c>
      <c r="X125" s="41"/>
      <c r="Y125" s="41"/>
      <c r="Z125" s="41"/>
    </row>
    <row r="126" spans="1:30" s="7" customFormat="1" ht="31.5" customHeight="1" x14ac:dyDescent="0.25">
      <c r="A126" s="4" t="s">
        <v>69</v>
      </c>
      <c r="B126" s="8" t="s">
        <v>68</v>
      </c>
      <c r="C126" s="6">
        <f>C127+C131+C132+C134+C136+C138+C139+C140+C141+C142+C143+C144+C145+C148+C156+C160+C163+C164+C179</f>
        <v>3682291.9999999995</v>
      </c>
      <c r="D126" s="6">
        <f t="shared" ref="D126:E126" si="70">D127+D131+D132+D134+D136+D138+D139+D140+D141+D142+D143+D144+D145+D148+D156+D160+D163+D164+D179</f>
        <v>692834.16</v>
      </c>
      <c r="E126" s="6">
        <f t="shared" si="70"/>
        <v>1595932.35</v>
      </c>
      <c r="F126" s="33" t="e">
        <f>F127+#REF!+F131+#REF!+#REF!+#REF!+#REF!+#REF!+#REF!+#REF!+#REF!+#REF!+#REF!+#REF!+#REF!+#REF!+#REF!+#REF!+#REF!+#REF!</f>
        <v>#REF!</v>
      </c>
      <c r="G126" s="33" t="e">
        <f>G127+#REF!+G131+#REF!+#REF!+#REF!+#REF!+#REF!+#REF!+#REF!+#REF!+#REF!+#REF!+#REF!+#REF!+#REF!+#REF!+#REF!+#REF!+#REF!</f>
        <v>#REF!</v>
      </c>
      <c r="H126" s="33" t="e">
        <f>H127+#REF!+H131+#REF!+#REF!+#REF!+#REF!+#REF!+#REF!+#REF!+#REF!+#REF!+#REF!+#REF!+#REF!+#REF!+#REF!+#REF!+#REF!+#REF!</f>
        <v>#REF!</v>
      </c>
      <c r="I126" s="33" t="e">
        <f t="shared" si="57"/>
        <v>#REF!</v>
      </c>
      <c r="J126" s="33" t="e">
        <f t="shared" si="57"/>
        <v>#REF!</v>
      </c>
      <c r="K126" s="33" t="e">
        <f t="shared" si="57"/>
        <v>#REF!</v>
      </c>
      <c r="L126" s="33" t="e">
        <f>L127+#REF!+L131+#REF!+#REF!+#REF!+#REF!+#REF!+#REF!+#REF!+#REF!+#REF!+#REF!+#REF!+#REF!+#REF!+#REF!+#REF!+#REF!+#REF!+#REF!</f>
        <v>#REF!</v>
      </c>
      <c r="M126" s="33" t="e">
        <f>M127+#REF!+M131+#REF!+#REF!+#REF!+#REF!+#REF!+#REF!+#REF!+#REF!+#REF!+#REF!+#REF!+#REF!+#REF!+#REF!+#REF!+#REF!+#REF!+#REF!</f>
        <v>#REF!</v>
      </c>
      <c r="N126" s="33" t="e">
        <f>N127+#REF!+N131+#REF!+#REF!+#REF!+#REF!+#REF!+#REF!+#REF!+#REF!+#REF!+#REF!+#REF!+#REF!+#REF!+#REF!+#REF!+#REF!+#REF!+#REF!</f>
        <v>#REF!</v>
      </c>
      <c r="O126" s="33" t="e">
        <f t="shared" si="59"/>
        <v>#REF!</v>
      </c>
      <c r="P126" s="33" t="e">
        <f t="shared" si="59"/>
        <v>#REF!</v>
      </c>
      <c r="Q126" s="33" t="e">
        <f t="shared" si="59"/>
        <v>#REF!</v>
      </c>
      <c r="R126" s="33" t="e">
        <f>R127+#REF!+R131+#REF!+#REF!+#REF!+#REF!+#REF!+#REF!+#REF!+#REF!+#REF!+#REF!+#REF!+#REF!+#REF!+#REF!+#REF!+#REF!+#REF!+#REF!</f>
        <v>#REF!</v>
      </c>
      <c r="S126" s="33" t="e">
        <f>S127+#REF!+S131+#REF!+#REF!+#REF!+#REF!+#REF!+#REF!+#REF!+#REF!+#REF!+#REF!+#REF!+#REF!+#REF!+#REF!+#REF!+#REF!+#REF!+#REF!</f>
        <v>#REF!</v>
      </c>
      <c r="T126" s="33" t="e">
        <f>T127+#REF!+T131+#REF!+#REF!+#REF!+#REF!+#REF!+#REF!+#REF!+#REF!+#REF!+#REF!+#REF!+#REF!+#REF!+#REF!+#REF!+#REF!+#REF!+#REF!</f>
        <v>#REF!</v>
      </c>
      <c r="U126" s="33" t="e">
        <f t="shared" si="67"/>
        <v>#REF!</v>
      </c>
      <c r="V126" s="33" t="e">
        <f t="shared" si="67"/>
        <v>#REF!</v>
      </c>
      <c r="W126" s="33" t="e">
        <f t="shared" si="67"/>
        <v>#REF!</v>
      </c>
      <c r="X126" s="42"/>
      <c r="Y126" s="42"/>
      <c r="Z126" s="42"/>
    </row>
    <row r="127" spans="1:30" ht="81.75" hidden="1" customHeight="1" x14ac:dyDescent="0.25">
      <c r="A127" s="22" t="s">
        <v>67</v>
      </c>
      <c r="B127" s="23" t="s">
        <v>66</v>
      </c>
      <c r="C127" s="93">
        <f>SUM(C128:C130)</f>
        <v>0</v>
      </c>
      <c r="D127" s="93">
        <f t="shared" ref="D127:H127" si="71">SUM(D128:D130)</f>
        <v>0</v>
      </c>
      <c r="E127" s="93">
        <f t="shared" si="71"/>
        <v>0</v>
      </c>
      <c r="F127" s="34">
        <f t="shared" si="71"/>
        <v>0</v>
      </c>
      <c r="G127" s="34">
        <f t="shared" si="71"/>
        <v>0</v>
      </c>
      <c r="H127" s="34">
        <f t="shared" si="71"/>
        <v>0</v>
      </c>
      <c r="I127" s="34">
        <f t="shared" si="57"/>
        <v>0</v>
      </c>
      <c r="J127" s="34">
        <f t="shared" si="57"/>
        <v>0</v>
      </c>
      <c r="K127" s="34">
        <f t="shared" si="57"/>
        <v>0</v>
      </c>
      <c r="L127" s="34">
        <f t="shared" ref="L127:N127" si="72">SUM(L128:L130)</f>
        <v>0</v>
      </c>
      <c r="M127" s="34">
        <f t="shared" si="72"/>
        <v>0</v>
      </c>
      <c r="N127" s="34">
        <f t="shared" si="72"/>
        <v>0</v>
      </c>
      <c r="O127" s="34">
        <f t="shared" si="59"/>
        <v>0</v>
      </c>
      <c r="P127" s="34">
        <f t="shared" si="59"/>
        <v>0</v>
      </c>
      <c r="Q127" s="34">
        <f t="shared" si="59"/>
        <v>0</v>
      </c>
      <c r="R127" s="34">
        <f>SUM(R128:R130)</f>
        <v>0</v>
      </c>
      <c r="S127" s="34">
        <f t="shared" ref="S127:T127" si="73">SUM(S128:S130)</f>
        <v>0</v>
      </c>
      <c r="T127" s="34">
        <f t="shared" si="73"/>
        <v>0</v>
      </c>
      <c r="U127" s="34">
        <f t="shared" si="67"/>
        <v>0</v>
      </c>
      <c r="V127" s="34">
        <f t="shared" si="67"/>
        <v>0</v>
      </c>
      <c r="W127" s="34">
        <f t="shared" si="67"/>
        <v>0</v>
      </c>
      <c r="X127" s="41"/>
      <c r="Y127" s="41"/>
      <c r="Z127" s="41"/>
    </row>
    <row r="128" spans="1:30" s="13" customFormat="1" ht="53.25" hidden="1" customHeight="1" x14ac:dyDescent="0.25">
      <c r="A128" s="71"/>
      <c r="B128" s="66" t="s">
        <v>65</v>
      </c>
      <c r="C128" s="94">
        <v>0</v>
      </c>
      <c r="D128" s="94">
        <v>0</v>
      </c>
      <c r="E128" s="94">
        <v>0</v>
      </c>
      <c r="F128" s="35"/>
      <c r="G128" s="35"/>
      <c r="H128" s="35"/>
      <c r="I128" s="35">
        <f t="shared" si="57"/>
        <v>0</v>
      </c>
      <c r="J128" s="35">
        <f t="shared" si="57"/>
        <v>0</v>
      </c>
      <c r="K128" s="35">
        <f t="shared" si="57"/>
        <v>0</v>
      </c>
      <c r="L128" s="35"/>
      <c r="M128" s="35"/>
      <c r="N128" s="35"/>
      <c r="O128" s="35">
        <f t="shared" si="59"/>
        <v>0</v>
      </c>
      <c r="P128" s="35">
        <f t="shared" si="59"/>
        <v>0</v>
      </c>
      <c r="Q128" s="35">
        <f t="shared" si="59"/>
        <v>0</v>
      </c>
      <c r="R128" s="35"/>
      <c r="S128" s="35"/>
      <c r="T128" s="35"/>
      <c r="U128" s="35">
        <f t="shared" si="67"/>
        <v>0</v>
      </c>
      <c r="V128" s="35">
        <f t="shared" si="67"/>
        <v>0</v>
      </c>
      <c r="W128" s="35">
        <f t="shared" si="67"/>
        <v>0</v>
      </c>
      <c r="X128" s="30"/>
      <c r="Y128" s="30"/>
      <c r="Z128" s="30"/>
      <c r="AB128" s="74">
        <v>66203</v>
      </c>
      <c r="AC128" s="73">
        <v>101275</v>
      </c>
      <c r="AD128" s="73">
        <v>114344</v>
      </c>
    </row>
    <row r="129" spans="1:30" s="13" customFormat="1" ht="29.25" hidden="1" customHeight="1" x14ac:dyDescent="0.25">
      <c r="A129" s="67"/>
      <c r="B129" s="66" t="s">
        <v>64</v>
      </c>
      <c r="C129" s="94">
        <v>0</v>
      </c>
      <c r="D129" s="94">
        <v>0</v>
      </c>
      <c r="E129" s="94">
        <v>0</v>
      </c>
      <c r="F129" s="35"/>
      <c r="G129" s="35"/>
      <c r="H129" s="35"/>
      <c r="I129" s="35">
        <f t="shared" si="57"/>
        <v>0</v>
      </c>
      <c r="J129" s="35">
        <f t="shared" si="57"/>
        <v>0</v>
      </c>
      <c r="K129" s="35">
        <f t="shared" si="57"/>
        <v>0</v>
      </c>
      <c r="L129" s="35"/>
      <c r="M129" s="35"/>
      <c r="N129" s="35"/>
      <c r="O129" s="35">
        <f t="shared" si="59"/>
        <v>0</v>
      </c>
      <c r="P129" s="35">
        <f t="shared" si="59"/>
        <v>0</v>
      </c>
      <c r="Q129" s="35">
        <f t="shared" si="59"/>
        <v>0</v>
      </c>
      <c r="R129" s="35"/>
      <c r="S129" s="35"/>
      <c r="T129" s="35"/>
      <c r="U129" s="35">
        <f t="shared" si="67"/>
        <v>0</v>
      </c>
      <c r="V129" s="35">
        <f t="shared" si="67"/>
        <v>0</v>
      </c>
      <c r="W129" s="35">
        <f t="shared" si="67"/>
        <v>0</v>
      </c>
      <c r="X129" s="30"/>
      <c r="Y129" s="30"/>
      <c r="Z129" s="30"/>
      <c r="AB129" s="74">
        <v>5802.96</v>
      </c>
      <c r="AC129" s="73">
        <v>29098.080000000002</v>
      </c>
      <c r="AD129" s="73">
        <v>29098.080000000002</v>
      </c>
    </row>
    <row r="130" spans="1:30" s="13" customFormat="1" ht="34.5" hidden="1" customHeight="1" x14ac:dyDescent="0.25">
      <c r="A130" s="67"/>
      <c r="B130" s="66" t="s">
        <v>262</v>
      </c>
      <c r="C130" s="94">
        <v>0</v>
      </c>
      <c r="D130" s="94">
        <v>0</v>
      </c>
      <c r="E130" s="94">
        <v>0</v>
      </c>
      <c r="F130" s="35"/>
      <c r="G130" s="35"/>
      <c r="H130" s="35"/>
      <c r="I130" s="35">
        <f t="shared" si="57"/>
        <v>0</v>
      </c>
      <c r="J130" s="35">
        <f t="shared" si="57"/>
        <v>0</v>
      </c>
      <c r="K130" s="35">
        <f t="shared" si="57"/>
        <v>0</v>
      </c>
      <c r="L130" s="35"/>
      <c r="M130" s="35"/>
      <c r="N130" s="35"/>
      <c r="O130" s="35">
        <f t="shared" si="59"/>
        <v>0</v>
      </c>
      <c r="P130" s="35">
        <f t="shared" si="59"/>
        <v>0</v>
      </c>
      <c r="Q130" s="35">
        <f t="shared" si="59"/>
        <v>0</v>
      </c>
      <c r="R130" s="35"/>
      <c r="S130" s="35"/>
      <c r="T130" s="35"/>
      <c r="U130" s="35">
        <f t="shared" si="67"/>
        <v>0</v>
      </c>
      <c r="V130" s="35">
        <f t="shared" si="67"/>
        <v>0</v>
      </c>
      <c r="W130" s="35">
        <f t="shared" si="67"/>
        <v>0</v>
      </c>
      <c r="X130" s="30"/>
      <c r="Y130" s="30"/>
      <c r="Z130" s="30"/>
      <c r="AB130" s="73">
        <v>25855.23</v>
      </c>
      <c r="AC130" s="73">
        <v>11034.87</v>
      </c>
      <c r="AD130" s="73">
        <v>11034.87</v>
      </c>
    </row>
    <row r="131" spans="1:30" ht="79.5" customHeight="1" x14ac:dyDescent="0.25">
      <c r="A131" s="25" t="s">
        <v>63</v>
      </c>
      <c r="B131" s="23" t="s">
        <v>62</v>
      </c>
      <c r="C131" s="93">
        <v>225575.15</v>
      </c>
      <c r="D131" s="93">
        <v>0</v>
      </c>
      <c r="E131" s="93">
        <v>0</v>
      </c>
      <c r="F131" s="34"/>
      <c r="G131" s="34"/>
      <c r="H131" s="34"/>
      <c r="I131" s="34">
        <f t="shared" si="57"/>
        <v>-225575.15</v>
      </c>
      <c r="J131" s="34">
        <f t="shared" si="57"/>
        <v>0</v>
      </c>
      <c r="K131" s="34">
        <f t="shared" si="57"/>
        <v>0</v>
      </c>
      <c r="L131" s="34"/>
      <c r="M131" s="34"/>
      <c r="N131" s="34"/>
      <c r="O131" s="34">
        <f t="shared" si="59"/>
        <v>0</v>
      </c>
      <c r="P131" s="34">
        <f t="shared" si="59"/>
        <v>0</v>
      </c>
      <c r="Q131" s="34">
        <f t="shared" si="59"/>
        <v>0</v>
      </c>
      <c r="R131" s="34"/>
      <c r="S131" s="34"/>
      <c r="T131" s="34"/>
      <c r="U131" s="34">
        <f t="shared" si="67"/>
        <v>0</v>
      </c>
      <c r="V131" s="34">
        <f t="shared" si="67"/>
        <v>0</v>
      </c>
      <c r="W131" s="34">
        <f t="shared" si="67"/>
        <v>0</v>
      </c>
      <c r="X131" s="41"/>
      <c r="Y131" s="41"/>
      <c r="Z131" s="41"/>
    </row>
    <row r="132" spans="1:30" ht="47.25" customHeight="1" x14ac:dyDescent="0.25">
      <c r="A132" s="65" t="s">
        <v>61</v>
      </c>
      <c r="B132" s="23" t="s">
        <v>60</v>
      </c>
      <c r="C132" s="93">
        <f>SUM(C133)</f>
        <v>0</v>
      </c>
      <c r="D132" s="93">
        <f t="shared" ref="D132:E132" si="74">SUM(D133)</f>
        <v>0</v>
      </c>
      <c r="E132" s="93">
        <f t="shared" si="74"/>
        <v>1296.4000000000001</v>
      </c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41"/>
      <c r="Y132" s="41"/>
      <c r="Z132" s="41"/>
    </row>
    <row r="133" spans="1:30" s="13" customFormat="1" ht="32.25" customHeight="1" x14ac:dyDescent="0.25">
      <c r="A133" s="67"/>
      <c r="B133" s="66" t="s">
        <v>369</v>
      </c>
      <c r="C133" s="95">
        <v>0</v>
      </c>
      <c r="D133" s="95">
        <v>0</v>
      </c>
      <c r="E133" s="95">
        <v>1296.4000000000001</v>
      </c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0"/>
      <c r="Y133" s="30"/>
      <c r="Z133" s="30"/>
    </row>
    <row r="134" spans="1:30" ht="45" customHeight="1" x14ac:dyDescent="0.25">
      <c r="A134" s="65" t="s">
        <v>59</v>
      </c>
      <c r="B134" s="68" t="s">
        <v>58</v>
      </c>
      <c r="C134" s="93">
        <f>SUM(C135)</f>
        <v>0</v>
      </c>
      <c r="D134" s="93">
        <f t="shared" ref="D134:E134" si="75">SUM(D135)</f>
        <v>32029.3</v>
      </c>
      <c r="E134" s="93">
        <f t="shared" si="75"/>
        <v>0</v>
      </c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41"/>
      <c r="Y134" s="41"/>
      <c r="Z134" s="41"/>
    </row>
    <row r="135" spans="1:30" s="13" customFormat="1" ht="48.75" customHeight="1" x14ac:dyDescent="0.25">
      <c r="A135" s="67"/>
      <c r="B135" s="66" t="s">
        <v>330</v>
      </c>
      <c r="C135" s="95">
        <v>0</v>
      </c>
      <c r="D135" s="95">
        <v>32029.3</v>
      </c>
      <c r="E135" s="95">
        <v>0</v>
      </c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0"/>
      <c r="Y135" s="30"/>
      <c r="Z135" s="30"/>
    </row>
    <row r="136" spans="1:30" ht="79.5" customHeight="1" x14ac:dyDescent="0.25">
      <c r="A136" s="65" t="s">
        <v>333</v>
      </c>
      <c r="B136" s="68" t="s">
        <v>332</v>
      </c>
      <c r="C136" s="93">
        <f>SUM(C137)</f>
        <v>11049.41</v>
      </c>
      <c r="D136" s="93">
        <f t="shared" ref="D136:E136" si="76">SUM(D137)</f>
        <v>0</v>
      </c>
      <c r="E136" s="93">
        <f t="shared" si="76"/>
        <v>0</v>
      </c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41"/>
      <c r="Y136" s="41"/>
      <c r="Z136" s="41"/>
    </row>
    <row r="137" spans="1:30" s="13" customFormat="1" ht="63.75" customHeight="1" x14ac:dyDescent="0.25">
      <c r="A137" s="67"/>
      <c r="B137" s="66" t="s">
        <v>370</v>
      </c>
      <c r="C137" s="95">
        <v>11049.41</v>
      </c>
      <c r="D137" s="95">
        <v>0</v>
      </c>
      <c r="E137" s="95">
        <v>0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0"/>
      <c r="Y137" s="30"/>
      <c r="Z137" s="30"/>
    </row>
    <row r="138" spans="1:30" ht="66" hidden="1" customHeight="1" x14ac:dyDescent="0.25">
      <c r="A138" s="65" t="s">
        <v>398</v>
      </c>
      <c r="B138" s="68" t="s">
        <v>371</v>
      </c>
      <c r="C138" s="93"/>
      <c r="D138" s="93"/>
      <c r="E138" s="93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41"/>
      <c r="Y138" s="41"/>
      <c r="Z138" s="41"/>
    </row>
    <row r="139" spans="1:30" ht="66" hidden="1" customHeight="1" x14ac:dyDescent="0.25">
      <c r="A139" s="65" t="s">
        <v>399</v>
      </c>
      <c r="B139" s="68" t="s">
        <v>372</v>
      </c>
      <c r="C139" s="93"/>
      <c r="D139" s="93"/>
      <c r="E139" s="93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41"/>
      <c r="Y139" s="41"/>
      <c r="Z139" s="41"/>
    </row>
    <row r="140" spans="1:30" ht="66" hidden="1" customHeight="1" x14ac:dyDescent="0.25">
      <c r="A140" s="65" t="s">
        <v>342</v>
      </c>
      <c r="B140" s="68" t="s">
        <v>341</v>
      </c>
      <c r="C140" s="93"/>
      <c r="D140" s="93"/>
      <c r="E140" s="93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41"/>
      <c r="Y140" s="41"/>
      <c r="Z140" s="41"/>
    </row>
    <row r="141" spans="1:30" ht="57.75" hidden="1" customHeight="1" x14ac:dyDescent="0.25">
      <c r="A141" s="65" t="s">
        <v>57</v>
      </c>
      <c r="B141" s="68" t="s">
        <v>56</v>
      </c>
      <c r="C141" s="93"/>
      <c r="D141" s="93"/>
      <c r="E141" s="93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41"/>
      <c r="Y141" s="41"/>
      <c r="Z141" s="41"/>
    </row>
    <row r="142" spans="1:30" ht="79.5" hidden="1" customHeight="1" x14ac:dyDescent="0.25">
      <c r="A142" s="65" t="s">
        <v>55</v>
      </c>
      <c r="B142" s="68" t="s">
        <v>54</v>
      </c>
      <c r="C142" s="93"/>
      <c r="D142" s="93"/>
      <c r="E142" s="9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41"/>
      <c r="Y142" s="41"/>
      <c r="Z142" s="41"/>
    </row>
    <row r="143" spans="1:30" ht="62.25" customHeight="1" x14ac:dyDescent="0.25">
      <c r="A143" s="65" t="s">
        <v>53</v>
      </c>
      <c r="B143" s="68" t="s">
        <v>52</v>
      </c>
      <c r="C143" s="93">
        <v>68354.899999999994</v>
      </c>
      <c r="D143" s="93">
        <v>75393.7</v>
      </c>
      <c r="E143" s="93">
        <v>74140.7</v>
      </c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41"/>
      <c r="Y143" s="41"/>
      <c r="Z143" s="41"/>
    </row>
    <row r="144" spans="1:30" ht="33.75" customHeight="1" x14ac:dyDescent="0.25">
      <c r="A144" s="65" t="s">
        <v>51</v>
      </c>
      <c r="B144" s="68" t="s">
        <v>50</v>
      </c>
      <c r="C144" s="93">
        <v>11072.2</v>
      </c>
      <c r="D144" s="93">
        <v>11733.4</v>
      </c>
      <c r="E144" s="93">
        <v>11071.7</v>
      </c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41"/>
      <c r="Y144" s="41"/>
      <c r="Z144" s="41"/>
    </row>
    <row r="145" spans="1:30" ht="34.5" customHeight="1" x14ac:dyDescent="0.25">
      <c r="A145" s="65" t="s">
        <v>49</v>
      </c>
      <c r="B145" s="70" t="s">
        <v>48</v>
      </c>
      <c r="C145" s="93">
        <f>SUM(C146:C147)</f>
        <v>113353.1</v>
      </c>
      <c r="D145" s="93">
        <f t="shared" ref="D145:E145" si="77">SUM(D146:D147)</f>
        <v>471.71</v>
      </c>
      <c r="E145" s="93">
        <f t="shared" si="77"/>
        <v>471.6</v>
      </c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41"/>
      <c r="Y145" s="41"/>
      <c r="Z145" s="41"/>
    </row>
    <row r="146" spans="1:30" s="13" customFormat="1" ht="63" customHeight="1" x14ac:dyDescent="0.25">
      <c r="A146" s="67"/>
      <c r="B146" s="66" t="s">
        <v>348</v>
      </c>
      <c r="C146" s="95">
        <v>466.91</v>
      </c>
      <c r="D146" s="95">
        <v>471.71</v>
      </c>
      <c r="E146" s="95">
        <v>471.6</v>
      </c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0"/>
      <c r="Y146" s="30"/>
      <c r="Z146" s="30"/>
    </row>
    <row r="147" spans="1:30" s="13" customFormat="1" ht="45.75" customHeight="1" x14ac:dyDescent="0.25">
      <c r="A147" s="67"/>
      <c r="B147" s="66" t="s">
        <v>307</v>
      </c>
      <c r="C147" s="95">
        <v>112886.19</v>
      </c>
      <c r="D147" s="95">
        <v>0</v>
      </c>
      <c r="E147" s="95">
        <v>0</v>
      </c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0"/>
      <c r="Y147" s="30"/>
      <c r="Z147" s="30"/>
    </row>
    <row r="148" spans="1:30" ht="39.75" customHeight="1" x14ac:dyDescent="0.25">
      <c r="A148" s="65" t="s">
        <v>47</v>
      </c>
      <c r="B148" s="68" t="s">
        <v>46</v>
      </c>
      <c r="C148" s="93">
        <f>SUM(C149:C155)</f>
        <v>261219.6</v>
      </c>
      <c r="D148" s="93">
        <f t="shared" ref="D148:E148" si="78">SUM(D149:D155)</f>
        <v>0</v>
      </c>
      <c r="E148" s="93">
        <f t="shared" si="78"/>
        <v>86640</v>
      </c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41"/>
      <c r="Y148" s="41"/>
      <c r="Z148" s="41"/>
    </row>
    <row r="149" spans="1:30" s="13" customFormat="1" ht="30.75" hidden="1" customHeight="1" x14ac:dyDescent="0.25">
      <c r="A149" s="67"/>
      <c r="B149" s="66" t="s">
        <v>327</v>
      </c>
      <c r="C149" s="95"/>
      <c r="D149" s="95"/>
      <c r="E149" s="9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0"/>
      <c r="Y149" s="30"/>
      <c r="Z149" s="30"/>
    </row>
    <row r="150" spans="1:30" s="13" customFormat="1" ht="51" customHeight="1" x14ac:dyDescent="0.25">
      <c r="A150" s="67"/>
      <c r="B150" s="66" t="s">
        <v>271</v>
      </c>
      <c r="C150" s="95">
        <v>261219.6</v>
      </c>
      <c r="D150" s="95">
        <v>0</v>
      </c>
      <c r="E150" s="95">
        <v>0</v>
      </c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0"/>
      <c r="Y150" s="30"/>
      <c r="Z150" s="30"/>
    </row>
    <row r="151" spans="1:30" s="13" customFormat="1" ht="62.25" customHeight="1" x14ac:dyDescent="0.25">
      <c r="A151" s="67"/>
      <c r="B151" s="66" t="s">
        <v>304</v>
      </c>
      <c r="C151" s="95">
        <v>0</v>
      </c>
      <c r="D151" s="95">
        <v>0</v>
      </c>
      <c r="E151" s="95">
        <v>86640</v>
      </c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0"/>
      <c r="Y151" s="30"/>
      <c r="Z151" s="30"/>
    </row>
    <row r="152" spans="1:30" s="13" customFormat="1" ht="26.25" hidden="1" customHeight="1" x14ac:dyDescent="0.25">
      <c r="A152" s="67"/>
      <c r="B152" s="66" t="s">
        <v>272</v>
      </c>
      <c r="C152" s="94">
        <v>0</v>
      </c>
      <c r="D152" s="94">
        <v>0</v>
      </c>
      <c r="E152" s="94">
        <v>0</v>
      </c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0"/>
      <c r="Y152" s="30"/>
      <c r="Z152" s="30"/>
      <c r="AB152" s="73">
        <v>3014.71</v>
      </c>
      <c r="AC152" s="73">
        <v>5500</v>
      </c>
      <c r="AD152" s="73">
        <v>5500</v>
      </c>
    </row>
    <row r="153" spans="1:30" s="13" customFormat="1" ht="49.5" hidden="1" customHeight="1" x14ac:dyDescent="0.25">
      <c r="A153" s="67"/>
      <c r="B153" s="66" t="s">
        <v>373</v>
      </c>
      <c r="C153" s="95"/>
      <c r="D153" s="95"/>
      <c r="E153" s="9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0"/>
      <c r="Y153" s="30"/>
      <c r="Z153" s="30"/>
    </row>
    <row r="154" spans="1:30" s="13" customFormat="1" ht="27.75" hidden="1" customHeight="1" x14ac:dyDescent="0.25">
      <c r="A154" s="67"/>
      <c r="B154" s="66" t="s">
        <v>374</v>
      </c>
      <c r="C154" s="95"/>
      <c r="D154" s="95"/>
      <c r="E154" s="9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0"/>
      <c r="Y154" s="30"/>
      <c r="Z154" s="30"/>
    </row>
    <row r="155" spans="1:30" s="13" customFormat="1" ht="27.75" hidden="1" customHeight="1" x14ac:dyDescent="0.25">
      <c r="A155" s="67"/>
      <c r="B155" s="66" t="s">
        <v>375</v>
      </c>
      <c r="C155" s="95"/>
      <c r="D155" s="95"/>
      <c r="E155" s="9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0"/>
      <c r="Y155" s="30"/>
      <c r="Z155" s="30"/>
    </row>
    <row r="156" spans="1:30" ht="39" customHeight="1" x14ac:dyDescent="0.25">
      <c r="A156" s="65" t="s">
        <v>45</v>
      </c>
      <c r="B156" s="68" t="s">
        <v>44</v>
      </c>
      <c r="C156" s="93">
        <f>SUM(C157:C159)</f>
        <v>1599.35</v>
      </c>
      <c r="D156" s="93">
        <f t="shared" ref="D156:E156" si="79">SUM(D157:D159)</f>
        <v>0</v>
      </c>
      <c r="E156" s="93">
        <f t="shared" si="79"/>
        <v>0</v>
      </c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41"/>
      <c r="Y156" s="41"/>
      <c r="Z156" s="41"/>
    </row>
    <row r="157" spans="1:30" s="13" customFormat="1" ht="50.25" hidden="1" customHeight="1" x14ac:dyDescent="0.25">
      <c r="A157" s="67"/>
      <c r="B157" s="66" t="s">
        <v>376</v>
      </c>
      <c r="C157" s="95"/>
      <c r="D157" s="95"/>
      <c r="E157" s="9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0"/>
      <c r="Y157" s="30"/>
      <c r="Z157" s="30"/>
    </row>
    <row r="158" spans="1:30" s="13" customFormat="1" ht="36" hidden="1" customHeight="1" x14ac:dyDescent="0.25">
      <c r="A158" s="67"/>
      <c r="B158" s="66" t="s">
        <v>377</v>
      </c>
      <c r="C158" s="95"/>
      <c r="D158" s="95"/>
      <c r="E158" s="9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0"/>
      <c r="Y158" s="30"/>
      <c r="Z158" s="30"/>
    </row>
    <row r="159" spans="1:30" s="13" customFormat="1" ht="36" customHeight="1" x14ac:dyDescent="0.25">
      <c r="A159" s="67"/>
      <c r="B159" s="66" t="s">
        <v>378</v>
      </c>
      <c r="C159" s="95">
        <v>1599.35</v>
      </c>
      <c r="D159" s="95">
        <v>0</v>
      </c>
      <c r="E159" s="95">
        <v>0</v>
      </c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0"/>
      <c r="Y159" s="30"/>
      <c r="Z159" s="30"/>
    </row>
    <row r="160" spans="1:30" ht="37.5" customHeight="1" x14ac:dyDescent="0.25">
      <c r="A160" s="65" t="s">
        <v>264</v>
      </c>
      <c r="B160" s="68" t="s">
        <v>263</v>
      </c>
      <c r="C160" s="93">
        <f>SUM(C161:C162)</f>
        <v>0</v>
      </c>
      <c r="D160" s="93">
        <f t="shared" ref="D160:E160" si="80">SUM(D161:D162)</f>
        <v>244482.35</v>
      </c>
      <c r="E160" s="93">
        <f t="shared" si="80"/>
        <v>616597.1</v>
      </c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41"/>
      <c r="Y160" s="41"/>
      <c r="Z160" s="41"/>
    </row>
    <row r="161" spans="1:26" s="13" customFormat="1" ht="50.25" customHeight="1" x14ac:dyDescent="0.25">
      <c r="A161" s="67"/>
      <c r="B161" s="66" t="s">
        <v>379</v>
      </c>
      <c r="C161" s="95">
        <v>0</v>
      </c>
      <c r="D161" s="95">
        <v>221082.35</v>
      </c>
      <c r="E161" s="95">
        <v>585943.37</v>
      </c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0"/>
      <c r="Y161" s="30"/>
      <c r="Z161" s="30"/>
    </row>
    <row r="162" spans="1:26" s="13" customFormat="1" ht="35.25" customHeight="1" x14ac:dyDescent="0.25">
      <c r="A162" s="67"/>
      <c r="B162" s="66" t="s">
        <v>380</v>
      </c>
      <c r="C162" s="95">
        <v>0</v>
      </c>
      <c r="D162" s="95">
        <v>23400</v>
      </c>
      <c r="E162" s="95">
        <v>30653.73</v>
      </c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0"/>
      <c r="Y162" s="30"/>
      <c r="Z162" s="30"/>
    </row>
    <row r="163" spans="1:26" ht="71.25" customHeight="1" x14ac:dyDescent="0.25">
      <c r="A163" s="65" t="s">
        <v>323</v>
      </c>
      <c r="B163" s="68" t="s">
        <v>322</v>
      </c>
      <c r="C163" s="93">
        <v>2558.94</v>
      </c>
      <c r="D163" s="93">
        <v>0</v>
      </c>
      <c r="E163" s="93">
        <v>0</v>
      </c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41"/>
      <c r="Y163" s="41"/>
      <c r="Z163" s="41"/>
    </row>
    <row r="164" spans="1:26" ht="36.75" customHeight="1" x14ac:dyDescent="0.25">
      <c r="A164" s="65" t="s">
        <v>43</v>
      </c>
      <c r="B164" s="68" t="s">
        <v>41</v>
      </c>
      <c r="C164" s="93">
        <f>C165+C167+C169+C171+C173+C175+C177</f>
        <v>2543184.3199999998</v>
      </c>
      <c r="D164" s="93">
        <f t="shared" ref="D164:E164" si="81">D165+D167+D169+D171+D173+D175+D177</f>
        <v>224856.16</v>
      </c>
      <c r="E164" s="93">
        <f t="shared" si="81"/>
        <v>524664.37</v>
      </c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41"/>
      <c r="Y164" s="41"/>
      <c r="Z164" s="41"/>
    </row>
    <row r="165" spans="1:26" ht="36.75" hidden="1" customHeight="1" x14ac:dyDescent="0.25">
      <c r="A165" s="65" t="s">
        <v>42</v>
      </c>
      <c r="B165" s="68" t="s">
        <v>41</v>
      </c>
      <c r="C165" s="93">
        <f>C166</f>
        <v>0</v>
      </c>
      <c r="D165" s="93">
        <f t="shared" ref="D165:E165" si="82">D166</f>
        <v>0</v>
      </c>
      <c r="E165" s="93">
        <f t="shared" si="82"/>
        <v>0</v>
      </c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41"/>
      <c r="Y165" s="41"/>
      <c r="Z165" s="41"/>
    </row>
    <row r="166" spans="1:26" s="13" customFormat="1" ht="24.75" hidden="1" customHeight="1" x14ac:dyDescent="0.25">
      <c r="A166" s="67"/>
      <c r="B166" s="66" t="s">
        <v>381</v>
      </c>
      <c r="C166" s="95"/>
      <c r="D166" s="95"/>
      <c r="E166" s="9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0"/>
      <c r="Y166" s="30"/>
      <c r="Z166" s="30"/>
    </row>
    <row r="167" spans="1:26" ht="36.75" customHeight="1" x14ac:dyDescent="0.25">
      <c r="A167" s="65" t="s">
        <v>40</v>
      </c>
      <c r="B167" s="68" t="s">
        <v>35</v>
      </c>
      <c r="C167" s="93">
        <f>C168</f>
        <v>974246.22</v>
      </c>
      <c r="D167" s="93">
        <f t="shared" ref="D167:E167" si="83">D168</f>
        <v>0</v>
      </c>
      <c r="E167" s="93">
        <f t="shared" si="83"/>
        <v>0</v>
      </c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41"/>
      <c r="Y167" s="41"/>
      <c r="Z167" s="41"/>
    </row>
    <row r="168" spans="1:26" s="13" customFormat="1" ht="36.75" customHeight="1" x14ac:dyDescent="0.25">
      <c r="A168" s="67"/>
      <c r="B168" s="66" t="s">
        <v>382</v>
      </c>
      <c r="C168" s="95">
        <v>974246.22</v>
      </c>
      <c r="D168" s="95">
        <v>0</v>
      </c>
      <c r="E168" s="95">
        <v>0</v>
      </c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0"/>
      <c r="Y168" s="30"/>
      <c r="Z168" s="30"/>
    </row>
    <row r="169" spans="1:26" ht="36.75" customHeight="1" x14ac:dyDescent="0.25">
      <c r="A169" s="65" t="s">
        <v>39</v>
      </c>
      <c r="B169" s="68" t="s">
        <v>35</v>
      </c>
      <c r="C169" s="93">
        <f>C170</f>
        <v>681758.23</v>
      </c>
      <c r="D169" s="93">
        <f t="shared" ref="D169:E169" si="84">D170</f>
        <v>0</v>
      </c>
      <c r="E169" s="93">
        <f t="shared" si="84"/>
        <v>0</v>
      </c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41"/>
      <c r="Y169" s="41"/>
      <c r="Z169" s="41"/>
    </row>
    <row r="170" spans="1:26" s="13" customFormat="1" ht="36.75" customHeight="1" x14ac:dyDescent="0.25">
      <c r="A170" s="67"/>
      <c r="B170" s="66" t="s">
        <v>382</v>
      </c>
      <c r="C170" s="95">
        <v>681758.23</v>
      </c>
      <c r="D170" s="95">
        <v>0</v>
      </c>
      <c r="E170" s="95">
        <v>0</v>
      </c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0"/>
      <c r="Y170" s="30"/>
      <c r="Z170" s="30"/>
    </row>
    <row r="171" spans="1:26" ht="36.75" customHeight="1" x14ac:dyDescent="0.25">
      <c r="A171" s="65" t="s">
        <v>38</v>
      </c>
      <c r="B171" s="68" t="s">
        <v>35</v>
      </c>
      <c r="C171" s="93">
        <f>C172</f>
        <v>887179.87</v>
      </c>
      <c r="D171" s="93">
        <f t="shared" ref="D171:E171" si="85">D172</f>
        <v>0</v>
      </c>
      <c r="E171" s="93">
        <f t="shared" si="85"/>
        <v>0</v>
      </c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41"/>
      <c r="Y171" s="41"/>
      <c r="Z171" s="41"/>
    </row>
    <row r="172" spans="1:26" s="13" customFormat="1" ht="24.75" customHeight="1" x14ac:dyDescent="0.25">
      <c r="A172" s="67"/>
      <c r="B172" s="66" t="s">
        <v>381</v>
      </c>
      <c r="C172" s="95">
        <v>887179.87</v>
      </c>
      <c r="D172" s="95">
        <v>0</v>
      </c>
      <c r="E172" s="95">
        <v>0</v>
      </c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0"/>
      <c r="Y172" s="30"/>
      <c r="Z172" s="30"/>
    </row>
    <row r="173" spans="1:26" ht="36.75" hidden="1" customHeight="1" x14ac:dyDescent="0.25">
      <c r="A173" s="65" t="s">
        <v>37</v>
      </c>
      <c r="B173" s="68" t="s">
        <v>35</v>
      </c>
      <c r="C173" s="93">
        <f>C174</f>
        <v>0</v>
      </c>
      <c r="D173" s="93">
        <f t="shared" ref="D173:E173" si="86">D174</f>
        <v>0</v>
      </c>
      <c r="E173" s="93">
        <f t="shared" si="86"/>
        <v>0</v>
      </c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41"/>
      <c r="Y173" s="41"/>
      <c r="Z173" s="41"/>
    </row>
    <row r="174" spans="1:26" s="13" customFormat="1" ht="36.75" hidden="1" customHeight="1" x14ac:dyDescent="0.25">
      <c r="A174" s="67"/>
      <c r="B174" s="66" t="s">
        <v>383</v>
      </c>
      <c r="C174" s="95"/>
      <c r="D174" s="95"/>
      <c r="E174" s="9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0"/>
      <c r="Y174" s="30"/>
      <c r="Z174" s="30"/>
    </row>
    <row r="175" spans="1:26" ht="36.75" hidden="1" customHeight="1" x14ac:dyDescent="0.25">
      <c r="A175" s="65" t="s">
        <v>36</v>
      </c>
      <c r="B175" s="68" t="s">
        <v>35</v>
      </c>
      <c r="C175" s="93">
        <f>C176</f>
        <v>0</v>
      </c>
      <c r="D175" s="93">
        <f t="shared" ref="D175:E175" si="87">D176</f>
        <v>0</v>
      </c>
      <c r="E175" s="93">
        <f t="shared" si="87"/>
        <v>0</v>
      </c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41"/>
      <c r="Y175" s="41"/>
      <c r="Z175" s="41"/>
    </row>
    <row r="176" spans="1:26" s="13" customFormat="1" ht="36.75" hidden="1" customHeight="1" x14ac:dyDescent="0.25">
      <c r="A176" s="67"/>
      <c r="B176" s="66" t="s">
        <v>383</v>
      </c>
      <c r="C176" s="95"/>
      <c r="D176" s="95"/>
      <c r="E176" s="9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0"/>
      <c r="Y176" s="30"/>
      <c r="Z176" s="30"/>
    </row>
    <row r="177" spans="1:30" ht="36.75" customHeight="1" x14ac:dyDescent="0.25">
      <c r="A177" s="65" t="s">
        <v>328</v>
      </c>
      <c r="B177" s="68" t="s">
        <v>35</v>
      </c>
      <c r="C177" s="93">
        <f>C178</f>
        <v>0</v>
      </c>
      <c r="D177" s="93">
        <f t="shared" ref="D177:E177" si="88">D178</f>
        <v>224856.16</v>
      </c>
      <c r="E177" s="93">
        <f t="shared" si="88"/>
        <v>524664.37</v>
      </c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41"/>
      <c r="Y177" s="41"/>
      <c r="Z177" s="41"/>
    </row>
    <row r="178" spans="1:30" s="13" customFormat="1" ht="24.75" customHeight="1" x14ac:dyDescent="0.25">
      <c r="A178" s="67"/>
      <c r="B178" s="66" t="s">
        <v>256</v>
      </c>
      <c r="C178" s="95">
        <v>0</v>
      </c>
      <c r="D178" s="95">
        <v>224856.16</v>
      </c>
      <c r="E178" s="95">
        <v>524664.37</v>
      </c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0"/>
      <c r="Y178" s="30"/>
      <c r="Z178" s="30"/>
    </row>
    <row r="179" spans="1:30" ht="28.5" customHeight="1" x14ac:dyDescent="0.25">
      <c r="A179" s="65" t="s">
        <v>34</v>
      </c>
      <c r="B179" s="23" t="s">
        <v>33</v>
      </c>
      <c r="C179" s="93">
        <f>SUM(C180:C215)</f>
        <v>444325.02999999997</v>
      </c>
      <c r="D179" s="93">
        <f>SUM(D180:D215)</f>
        <v>103867.54000000001</v>
      </c>
      <c r="E179" s="93">
        <f>SUM(E180:E215)</f>
        <v>281050.48</v>
      </c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41"/>
      <c r="Y179" s="41"/>
      <c r="Z179" s="41"/>
    </row>
    <row r="180" spans="1:30" s="13" customFormat="1" ht="52.5" customHeight="1" x14ac:dyDescent="0.25">
      <c r="A180" s="67"/>
      <c r="B180" s="66" t="s">
        <v>384</v>
      </c>
      <c r="C180" s="95">
        <v>0</v>
      </c>
      <c r="D180" s="95">
        <v>4496</v>
      </c>
      <c r="E180" s="95">
        <v>4688</v>
      </c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0"/>
      <c r="Y180" s="30"/>
      <c r="Z180" s="30"/>
    </row>
    <row r="181" spans="1:30" s="13" customFormat="1" ht="52.5" hidden="1" customHeight="1" x14ac:dyDescent="0.25">
      <c r="A181" s="67"/>
      <c r="B181" s="66" t="s">
        <v>32</v>
      </c>
      <c r="C181" s="95"/>
      <c r="D181" s="95"/>
      <c r="E181" s="9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0"/>
      <c r="Y181" s="30"/>
      <c r="Z181" s="30"/>
    </row>
    <row r="182" spans="1:30" s="13" customFormat="1" ht="52.5" customHeight="1" x14ac:dyDescent="0.25">
      <c r="A182" s="67"/>
      <c r="B182" s="66" t="s">
        <v>385</v>
      </c>
      <c r="C182" s="95">
        <v>88306.5</v>
      </c>
      <c r="D182" s="95">
        <v>0</v>
      </c>
      <c r="E182" s="95">
        <v>0</v>
      </c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0"/>
      <c r="Y182" s="30"/>
      <c r="Z182" s="30"/>
    </row>
    <row r="183" spans="1:30" s="13" customFormat="1" ht="52.5" hidden="1" customHeight="1" x14ac:dyDescent="0.25">
      <c r="A183" s="67"/>
      <c r="B183" s="66" t="s">
        <v>254</v>
      </c>
      <c r="C183" s="95"/>
      <c r="D183" s="95"/>
      <c r="E183" s="9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0"/>
      <c r="Y183" s="30"/>
      <c r="Z183" s="30"/>
    </row>
    <row r="184" spans="1:30" s="13" customFormat="1" ht="52.5" customHeight="1" x14ac:dyDescent="0.25">
      <c r="A184" s="67"/>
      <c r="B184" s="66" t="s">
        <v>321</v>
      </c>
      <c r="C184" s="95">
        <v>0</v>
      </c>
      <c r="D184" s="95">
        <v>14109.05</v>
      </c>
      <c r="E184" s="95">
        <v>41841.18</v>
      </c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0"/>
      <c r="Y184" s="30"/>
      <c r="Z184" s="30"/>
    </row>
    <row r="185" spans="1:30" s="13" customFormat="1" ht="52.5" customHeight="1" x14ac:dyDescent="0.25">
      <c r="A185" s="67"/>
      <c r="B185" s="66" t="s">
        <v>255</v>
      </c>
      <c r="C185" s="95">
        <v>9912.18</v>
      </c>
      <c r="D185" s="95">
        <v>0</v>
      </c>
      <c r="E185" s="95">
        <v>0</v>
      </c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0"/>
      <c r="Y185" s="30"/>
      <c r="Z185" s="30"/>
    </row>
    <row r="186" spans="1:30" s="13" customFormat="1" ht="66" customHeight="1" x14ac:dyDescent="0.25">
      <c r="A186" s="67"/>
      <c r="B186" s="66" t="s">
        <v>320</v>
      </c>
      <c r="C186" s="95">
        <v>34094</v>
      </c>
      <c r="D186" s="95">
        <v>0</v>
      </c>
      <c r="E186" s="95">
        <v>0</v>
      </c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0"/>
      <c r="Y186" s="30"/>
      <c r="Z186" s="30"/>
    </row>
    <row r="187" spans="1:30" s="13" customFormat="1" ht="66" customHeight="1" x14ac:dyDescent="0.25">
      <c r="A187" s="67"/>
      <c r="B187" s="66" t="s">
        <v>326</v>
      </c>
      <c r="C187" s="95">
        <v>3535.93</v>
      </c>
      <c r="D187" s="95">
        <v>3702.11</v>
      </c>
      <c r="E187" s="95">
        <v>3861.3</v>
      </c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0"/>
      <c r="Y187" s="30"/>
      <c r="Z187" s="30"/>
    </row>
    <row r="188" spans="1:30" s="13" customFormat="1" ht="99" hidden="1" customHeight="1" x14ac:dyDescent="0.25">
      <c r="A188" s="72"/>
      <c r="B188" s="66" t="s">
        <v>305</v>
      </c>
      <c r="C188" s="94">
        <v>0</v>
      </c>
      <c r="D188" s="94">
        <v>0</v>
      </c>
      <c r="E188" s="94">
        <v>0</v>
      </c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0"/>
      <c r="Y188" s="30"/>
      <c r="Z188" s="30"/>
      <c r="AB188" s="73">
        <v>610</v>
      </c>
      <c r="AC188" s="73">
        <v>633</v>
      </c>
      <c r="AD188" s="73">
        <v>659</v>
      </c>
    </row>
    <row r="189" spans="1:30" s="13" customFormat="1" ht="52.5" customHeight="1" x14ac:dyDescent="0.25">
      <c r="A189" s="67"/>
      <c r="B189" s="66" t="s">
        <v>324</v>
      </c>
      <c r="C189" s="95">
        <v>234321.86</v>
      </c>
      <c r="D189" s="95">
        <v>0</v>
      </c>
      <c r="E189" s="95">
        <v>0</v>
      </c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0"/>
      <c r="Y189" s="30"/>
      <c r="Z189" s="30"/>
    </row>
    <row r="190" spans="1:30" s="13" customFormat="1" ht="52.5" hidden="1" customHeight="1" x14ac:dyDescent="0.25">
      <c r="A190" s="67"/>
      <c r="B190" s="66" t="s">
        <v>308</v>
      </c>
      <c r="C190" s="95"/>
      <c r="D190" s="95"/>
      <c r="E190" s="9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0"/>
      <c r="Y190" s="30"/>
      <c r="Z190" s="30"/>
    </row>
    <row r="191" spans="1:30" s="13" customFormat="1" ht="38.25" customHeight="1" x14ac:dyDescent="0.25">
      <c r="A191" s="67"/>
      <c r="B191" s="66" t="s">
        <v>325</v>
      </c>
      <c r="C191" s="95">
        <v>3085.25</v>
      </c>
      <c r="D191" s="95">
        <v>0</v>
      </c>
      <c r="E191" s="95">
        <v>0</v>
      </c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0"/>
      <c r="Y191" s="30"/>
      <c r="Z191" s="30"/>
    </row>
    <row r="192" spans="1:30" s="13" customFormat="1" ht="30" hidden="1" customHeight="1" x14ac:dyDescent="0.25">
      <c r="A192" s="67"/>
      <c r="B192" s="66" t="s">
        <v>257</v>
      </c>
      <c r="C192" s="94">
        <v>0</v>
      </c>
      <c r="D192" s="95">
        <v>0</v>
      </c>
      <c r="E192" s="95">
        <v>0</v>
      </c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0"/>
      <c r="Y192" s="30"/>
      <c r="Z192" s="30"/>
      <c r="AB192" s="73">
        <v>16318.64</v>
      </c>
      <c r="AC192" s="73">
        <v>0</v>
      </c>
      <c r="AD192" s="73">
        <v>0</v>
      </c>
    </row>
    <row r="193" spans="1:30" s="13" customFormat="1" ht="52.5" customHeight="1" x14ac:dyDescent="0.25">
      <c r="A193" s="67"/>
      <c r="B193" s="66" t="s">
        <v>258</v>
      </c>
      <c r="C193" s="95">
        <v>39891</v>
      </c>
      <c r="D193" s="95">
        <v>38590</v>
      </c>
      <c r="E193" s="95">
        <v>38363</v>
      </c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0"/>
      <c r="Y193" s="30"/>
      <c r="Z193" s="30"/>
    </row>
    <row r="194" spans="1:30" s="13" customFormat="1" ht="36" customHeight="1" x14ac:dyDescent="0.25">
      <c r="A194" s="67"/>
      <c r="B194" s="66" t="s">
        <v>259</v>
      </c>
      <c r="C194" s="96">
        <v>7211</v>
      </c>
      <c r="D194" s="96">
        <v>7682</v>
      </c>
      <c r="E194" s="96">
        <v>7742</v>
      </c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0"/>
      <c r="Y194" s="30"/>
      <c r="Z194" s="30"/>
    </row>
    <row r="195" spans="1:30" s="13" customFormat="1" ht="52.5" customHeight="1" x14ac:dyDescent="0.25">
      <c r="A195" s="72"/>
      <c r="B195" s="66" t="s">
        <v>306</v>
      </c>
      <c r="C195" s="95">
        <v>10000</v>
      </c>
      <c r="D195" s="95">
        <v>0</v>
      </c>
      <c r="E195" s="95">
        <v>0</v>
      </c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0"/>
      <c r="Y195" s="30"/>
      <c r="Z195" s="30"/>
    </row>
    <row r="196" spans="1:30" s="13" customFormat="1" ht="99.75" customHeight="1" x14ac:dyDescent="0.25">
      <c r="A196" s="72"/>
      <c r="B196" s="66" t="s">
        <v>343</v>
      </c>
      <c r="C196" s="95">
        <v>0</v>
      </c>
      <c r="D196" s="95">
        <v>18000</v>
      </c>
      <c r="E196" s="95">
        <v>36000</v>
      </c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0"/>
      <c r="Y196" s="30"/>
      <c r="Z196" s="30"/>
    </row>
    <row r="197" spans="1:30" s="13" customFormat="1" ht="39" hidden="1" customHeight="1" x14ac:dyDescent="0.25">
      <c r="A197" s="72"/>
      <c r="B197" s="66" t="s">
        <v>329</v>
      </c>
      <c r="C197" s="94">
        <v>0</v>
      </c>
      <c r="D197" s="95">
        <v>0</v>
      </c>
      <c r="E197" s="95">
        <v>0</v>
      </c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0"/>
      <c r="Y197" s="30"/>
      <c r="Z197" s="30"/>
      <c r="AB197" s="73">
        <v>17665.39</v>
      </c>
      <c r="AC197" s="73">
        <v>0</v>
      </c>
      <c r="AD197" s="73">
        <v>0</v>
      </c>
    </row>
    <row r="198" spans="1:30" s="13" customFormat="1" ht="39" hidden="1" customHeight="1" x14ac:dyDescent="0.25">
      <c r="A198" s="67"/>
      <c r="B198" s="66" t="s">
        <v>309</v>
      </c>
      <c r="C198" s="95"/>
      <c r="D198" s="95"/>
      <c r="E198" s="9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0"/>
      <c r="Y198" s="30"/>
      <c r="Z198" s="30"/>
    </row>
    <row r="199" spans="1:30" s="13" customFormat="1" ht="39" hidden="1" customHeight="1" x14ac:dyDescent="0.25">
      <c r="A199" s="67"/>
      <c r="B199" s="66" t="s">
        <v>344</v>
      </c>
      <c r="C199" s="95"/>
      <c r="D199" s="95"/>
      <c r="E199" s="9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0"/>
      <c r="Y199" s="30"/>
      <c r="Z199" s="30"/>
    </row>
    <row r="200" spans="1:30" s="13" customFormat="1" ht="52.5" hidden="1" customHeight="1" x14ac:dyDescent="0.25">
      <c r="A200" s="67"/>
      <c r="B200" s="66" t="s">
        <v>386</v>
      </c>
      <c r="C200" s="95"/>
      <c r="D200" s="95"/>
      <c r="E200" s="9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0"/>
      <c r="Y200" s="30"/>
      <c r="Z200" s="30"/>
    </row>
    <row r="201" spans="1:30" s="13" customFormat="1" ht="52.5" hidden="1" customHeight="1" x14ac:dyDescent="0.25">
      <c r="A201" s="67"/>
      <c r="B201" s="66" t="s">
        <v>387</v>
      </c>
      <c r="C201" s="95"/>
      <c r="D201" s="95"/>
      <c r="E201" s="9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0"/>
      <c r="Y201" s="30"/>
      <c r="Z201" s="30"/>
    </row>
    <row r="202" spans="1:30" s="13" customFormat="1" ht="111.75" hidden="1" customHeight="1" x14ac:dyDescent="0.25">
      <c r="A202" s="67"/>
      <c r="B202" s="66" t="s">
        <v>388</v>
      </c>
      <c r="C202" s="95"/>
      <c r="D202" s="95"/>
      <c r="E202" s="9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0"/>
      <c r="Y202" s="30"/>
      <c r="Z202" s="30"/>
    </row>
    <row r="203" spans="1:30" s="13" customFormat="1" ht="156.75" hidden="1" customHeight="1" x14ac:dyDescent="0.25">
      <c r="A203" s="67"/>
      <c r="B203" s="66" t="s">
        <v>331</v>
      </c>
      <c r="C203" s="94">
        <v>0</v>
      </c>
      <c r="D203" s="94">
        <v>0</v>
      </c>
      <c r="E203" s="95">
        <v>0</v>
      </c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0"/>
      <c r="Y203" s="30"/>
      <c r="Z203" s="30"/>
      <c r="AB203" s="73">
        <v>72</v>
      </c>
      <c r="AC203" s="73">
        <v>2368</v>
      </c>
      <c r="AD203" s="73">
        <v>0</v>
      </c>
    </row>
    <row r="204" spans="1:30" s="13" customFormat="1" ht="39.75" hidden="1" customHeight="1" x14ac:dyDescent="0.25">
      <c r="A204" s="67"/>
      <c r="B204" s="66" t="s">
        <v>389</v>
      </c>
      <c r="C204" s="95"/>
      <c r="D204" s="95"/>
      <c r="E204" s="9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0"/>
      <c r="Y204" s="30"/>
      <c r="Z204" s="30"/>
    </row>
    <row r="205" spans="1:30" s="13" customFormat="1" ht="52.5" hidden="1" customHeight="1" x14ac:dyDescent="0.25">
      <c r="A205" s="67"/>
      <c r="B205" s="66" t="s">
        <v>390</v>
      </c>
      <c r="C205" s="95"/>
      <c r="D205" s="95"/>
      <c r="E205" s="9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0"/>
      <c r="Y205" s="30"/>
      <c r="Z205" s="30"/>
    </row>
    <row r="206" spans="1:30" s="13" customFormat="1" ht="52.5" hidden="1" customHeight="1" x14ac:dyDescent="0.25">
      <c r="A206" s="67"/>
      <c r="B206" s="66" t="s">
        <v>391</v>
      </c>
      <c r="C206" s="95"/>
      <c r="D206" s="95"/>
      <c r="E206" s="9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0"/>
      <c r="Y206" s="30"/>
      <c r="Z206" s="30"/>
    </row>
    <row r="207" spans="1:30" s="13" customFormat="1" ht="28.5" hidden="1" customHeight="1" x14ac:dyDescent="0.25">
      <c r="A207" s="67"/>
      <c r="B207" s="66" t="s">
        <v>392</v>
      </c>
      <c r="C207" s="95"/>
      <c r="D207" s="95"/>
      <c r="E207" s="9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0"/>
      <c r="Y207" s="30"/>
      <c r="Z207" s="30"/>
    </row>
    <row r="208" spans="1:30" s="13" customFormat="1" ht="28.5" hidden="1" customHeight="1" x14ac:dyDescent="0.25">
      <c r="A208" s="67"/>
      <c r="B208" s="66" t="s">
        <v>393</v>
      </c>
      <c r="C208" s="95"/>
      <c r="D208" s="95"/>
      <c r="E208" s="9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0"/>
      <c r="Y208" s="30"/>
      <c r="Z208" s="30"/>
    </row>
    <row r="209" spans="1:26" s="13" customFormat="1" ht="52.5" hidden="1" customHeight="1" x14ac:dyDescent="0.25">
      <c r="A209" s="72"/>
      <c r="B209" s="66" t="s">
        <v>394</v>
      </c>
      <c r="C209" s="95"/>
      <c r="D209" s="95"/>
      <c r="E209" s="9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0"/>
      <c r="Y209" s="30"/>
      <c r="Z209" s="30"/>
    </row>
    <row r="210" spans="1:26" s="13" customFormat="1" ht="83.25" hidden="1" customHeight="1" x14ac:dyDescent="0.25">
      <c r="A210" s="72"/>
      <c r="B210" s="66" t="s">
        <v>395</v>
      </c>
      <c r="C210" s="95"/>
      <c r="D210" s="95"/>
      <c r="E210" s="9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0"/>
      <c r="Y210" s="30"/>
      <c r="Z210" s="30"/>
    </row>
    <row r="211" spans="1:26" s="13" customFormat="1" ht="81.75" hidden="1" customHeight="1" x14ac:dyDescent="0.25">
      <c r="A211" s="72"/>
      <c r="B211" s="66" t="s">
        <v>396</v>
      </c>
      <c r="C211" s="95"/>
      <c r="D211" s="95"/>
      <c r="E211" s="9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0"/>
      <c r="Y211" s="30"/>
      <c r="Z211" s="30"/>
    </row>
    <row r="212" spans="1:26" s="13" customFormat="1" ht="52.5" hidden="1" customHeight="1" x14ac:dyDescent="0.25">
      <c r="A212" s="67"/>
      <c r="B212" s="66" t="s">
        <v>397</v>
      </c>
      <c r="C212" s="95"/>
      <c r="D212" s="95"/>
      <c r="E212" s="9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0"/>
      <c r="Y212" s="30"/>
      <c r="Z212" s="30"/>
    </row>
    <row r="213" spans="1:26" s="13" customFormat="1" ht="35.25" customHeight="1" x14ac:dyDescent="0.25">
      <c r="A213" s="67"/>
      <c r="B213" s="66" t="s">
        <v>419</v>
      </c>
      <c r="C213" s="95">
        <v>6558</v>
      </c>
      <c r="D213" s="95">
        <v>0</v>
      </c>
      <c r="E213" s="95">
        <v>0</v>
      </c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0"/>
      <c r="Y213" s="30"/>
      <c r="Z213" s="30"/>
    </row>
    <row r="214" spans="1:26" s="13" customFormat="1" ht="35.25" customHeight="1" x14ac:dyDescent="0.25">
      <c r="A214" s="67"/>
      <c r="B214" s="66" t="s">
        <v>420</v>
      </c>
      <c r="C214" s="95">
        <v>7409.31</v>
      </c>
      <c r="D214" s="95">
        <v>17288.38</v>
      </c>
      <c r="E214" s="95">
        <v>148555</v>
      </c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0"/>
      <c r="Y214" s="30"/>
      <c r="Z214" s="30"/>
    </row>
    <row r="215" spans="1:26" s="13" customFormat="1" ht="36" hidden="1" customHeight="1" x14ac:dyDescent="0.25">
      <c r="A215" s="24"/>
      <c r="B215" s="55"/>
      <c r="C215" s="95"/>
      <c r="D215" s="95"/>
      <c r="E215" s="9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0"/>
      <c r="Y215" s="30"/>
      <c r="Z215" s="30"/>
    </row>
    <row r="216" spans="1:26" s="7" customFormat="1" ht="35.25" customHeight="1" x14ac:dyDescent="0.25">
      <c r="A216" s="4" t="s">
        <v>31</v>
      </c>
      <c r="B216" s="8" t="s">
        <v>30</v>
      </c>
      <c r="C216" s="6">
        <f>C217+C230+C233+C234+C235+C236+C237+C238+C239+C240</f>
        <v>2194612.2000000002</v>
      </c>
      <c r="D216" s="6">
        <f t="shared" ref="D216:E216" si="89">D217+D230+D233+D234+D235+D236+D237+D238+D239+D240</f>
        <v>2180631.7999999998</v>
      </c>
      <c r="E216" s="6">
        <f t="shared" si="89"/>
        <v>2169953.7999999998</v>
      </c>
      <c r="F216" s="33">
        <f>F217+F230+F233+F234+F236+F238+F239+F240</f>
        <v>0</v>
      </c>
      <c r="G216" s="33">
        <f t="shared" ref="G216:H216" si="90">G217+G230+G233+G234+G236+G238+G239+G240</f>
        <v>0</v>
      </c>
      <c r="H216" s="33">
        <f t="shared" si="90"/>
        <v>0</v>
      </c>
      <c r="I216" s="33">
        <f t="shared" ref="I216:K231" si="91">F216-C216</f>
        <v>-2194612.2000000002</v>
      </c>
      <c r="J216" s="33">
        <f t="shared" si="91"/>
        <v>-2180631.7999999998</v>
      </c>
      <c r="K216" s="33">
        <f t="shared" si="91"/>
        <v>-2169953.7999999998</v>
      </c>
      <c r="L216" s="33">
        <f>L217+L230+L233+L234+L236+L238+L239+L240</f>
        <v>0</v>
      </c>
      <c r="M216" s="33">
        <f t="shared" ref="M216:N216" si="92">M217+M230+M233+M234+M236+M238+M239+M240</f>
        <v>0</v>
      </c>
      <c r="N216" s="33">
        <f t="shared" si="92"/>
        <v>0</v>
      </c>
      <c r="O216" s="33">
        <f t="shared" ref="O216:Q231" si="93">L216-F216</f>
        <v>0</v>
      </c>
      <c r="P216" s="33">
        <f t="shared" si="93"/>
        <v>0</v>
      </c>
      <c r="Q216" s="33">
        <f t="shared" si="93"/>
        <v>0</v>
      </c>
      <c r="R216" s="33" t="e">
        <f>#REF!+R217+R230+R233+R234+R236+R238+R239+R240</f>
        <v>#REF!</v>
      </c>
      <c r="S216" s="33" t="e">
        <f>#REF!+S217+S230+S233+S234+S236+S238+S239+S240</f>
        <v>#REF!</v>
      </c>
      <c r="T216" s="33" t="e">
        <f>#REF!+T217+T230+T233+T234+T236+T238+T239+T240</f>
        <v>#REF!</v>
      </c>
      <c r="U216" s="33" t="e">
        <f t="shared" ref="U216:W231" si="94">R216-L216</f>
        <v>#REF!</v>
      </c>
      <c r="V216" s="33" t="e">
        <f t="shared" si="94"/>
        <v>#REF!</v>
      </c>
      <c r="W216" s="33" t="e">
        <f t="shared" si="94"/>
        <v>#REF!</v>
      </c>
      <c r="X216" s="42"/>
      <c r="Y216" s="42"/>
      <c r="Z216" s="42"/>
    </row>
    <row r="217" spans="1:26" ht="35.25" customHeight="1" x14ac:dyDescent="0.25">
      <c r="A217" s="9" t="s">
        <v>29</v>
      </c>
      <c r="B217" s="31" t="s">
        <v>28</v>
      </c>
      <c r="C217" s="91">
        <f>SUM(C218:C229)</f>
        <v>45764.7</v>
      </c>
      <c r="D217" s="91">
        <f t="shared" ref="D217:E217" si="95">SUM(D218:D229)</f>
        <v>45815.7</v>
      </c>
      <c r="E217" s="91">
        <f t="shared" si="95"/>
        <v>45860.7</v>
      </c>
      <c r="F217" s="38">
        <f>SUM(F218:F229)</f>
        <v>0</v>
      </c>
      <c r="G217" s="38">
        <f t="shared" ref="G217:H217" si="96">SUM(G218:G229)</f>
        <v>0</v>
      </c>
      <c r="H217" s="38">
        <f t="shared" si="96"/>
        <v>0</v>
      </c>
      <c r="I217" s="38">
        <f t="shared" si="91"/>
        <v>-45764.7</v>
      </c>
      <c r="J217" s="38">
        <f t="shared" si="91"/>
        <v>-45815.7</v>
      </c>
      <c r="K217" s="38">
        <f t="shared" si="91"/>
        <v>-45860.7</v>
      </c>
      <c r="L217" s="38">
        <f>SUM(L218:L229)</f>
        <v>0</v>
      </c>
      <c r="M217" s="38">
        <f t="shared" ref="M217:N217" si="97">SUM(M218:M229)</f>
        <v>0</v>
      </c>
      <c r="N217" s="38">
        <f t="shared" si="97"/>
        <v>0</v>
      </c>
      <c r="O217" s="38">
        <f t="shared" si="93"/>
        <v>0</v>
      </c>
      <c r="P217" s="38">
        <f t="shared" si="93"/>
        <v>0</v>
      </c>
      <c r="Q217" s="38">
        <f t="shared" si="93"/>
        <v>0</v>
      </c>
      <c r="R217" s="38">
        <f t="shared" ref="R217:T217" si="98">SUM(R218:R229)</f>
        <v>0</v>
      </c>
      <c r="S217" s="38">
        <f t="shared" si="98"/>
        <v>0</v>
      </c>
      <c r="T217" s="38">
        <f t="shared" si="98"/>
        <v>0</v>
      </c>
      <c r="U217" s="38">
        <f t="shared" si="94"/>
        <v>0</v>
      </c>
      <c r="V217" s="38">
        <f t="shared" si="94"/>
        <v>0</v>
      </c>
      <c r="W217" s="38">
        <f t="shared" si="94"/>
        <v>0</v>
      </c>
      <c r="X217" s="41"/>
      <c r="Y217" s="41"/>
      <c r="Z217" s="41"/>
    </row>
    <row r="218" spans="1:26" s="13" customFormat="1" ht="48" customHeight="1" x14ac:dyDescent="0.25">
      <c r="A218" s="11"/>
      <c r="B218" s="61" t="s">
        <v>261</v>
      </c>
      <c r="C218" s="53">
        <v>5510</v>
      </c>
      <c r="D218" s="53">
        <v>5504</v>
      </c>
      <c r="E218" s="53">
        <v>5504</v>
      </c>
      <c r="F218" s="39"/>
      <c r="G218" s="39"/>
      <c r="H218" s="39"/>
      <c r="I218" s="39">
        <f t="shared" si="91"/>
        <v>-5510</v>
      </c>
      <c r="J218" s="39">
        <f t="shared" si="91"/>
        <v>-5504</v>
      </c>
      <c r="K218" s="39">
        <f t="shared" si="91"/>
        <v>-5504</v>
      </c>
      <c r="L218" s="39"/>
      <c r="M218" s="39"/>
      <c r="N218" s="39"/>
      <c r="O218" s="39">
        <f t="shared" si="93"/>
        <v>0</v>
      </c>
      <c r="P218" s="39">
        <f t="shared" si="93"/>
        <v>0</v>
      </c>
      <c r="Q218" s="39">
        <f t="shared" si="93"/>
        <v>0</v>
      </c>
      <c r="R218" s="39"/>
      <c r="S218" s="39"/>
      <c r="T218" s="39"/>
      <c r="U218" s="39">
        <f t="shared" si="94"/>
        <v>0</v>
      </c>
      <c r="V218" s="39">
        <f t="shared" si="94"/>
        <v>0</v>
      </c>
      <c r="W218" s="39">
        <f t="shared" si="94"/>
        <v>0</v>
      </c>
      <c r="X218" s="30"/>
      <c r="Y218" s="30"/>
      <c r="Z218" s="30"/>
    </row>
    <row r="219" spans="1:26" s="13" customFormat="1" ht="63.75" customHeight="1" x14ac:dyDescent="0.25">
      <c r="A219" s="11"/>
      <c r="B219" s="61" t="s">
        <v>237</v>
      </c>
      <c r="C219" s="53">
        <v>7935</v>
      </c>
      <c r="D219" s="53">
        <v>7992</v>
      </c>
      <c r="E219" s="53">
        <v>8037</v>
      </c>
      <c r="F219" s="39"/>
      <c r="G219" s="39"/>
      <c r="H219" s="39"/>
      <c r="I219" s="39">
        <f t="shared" si="91"/>
        <v>-7935</v>
      </c>
      <c r="J219" s="39">
        <f t="shared" si="91"/>
        <v>-7992</v>
      </c>
      <c r="K219" s="39">
        <f t="shared" si="91"/>
        <v>-8037</v>
      </c>
      <c r="L219" s="39"/>
      <c r="M219" s="39"/>
      <c r="N219" s="39"/>
      <c r="O219" s="39">
        <f t="shared" si="93"/>
        <v>0</v>
      </c>
      <c r="P219" s="39">
        <f t="shared" si="93"/>
        <v>0</v>
      </c>
      <c r="Q219" s="39">
        <f t="shared" si="93"/>
        <v>0</v>
      </c>
      <c r="R219" s="39"/>
      <c r="S219" s="39"/>
      <c r="T219" s="39"/>
      <c r="U219" s="39">
        <f t="shared" si="94"/>
        <v>0</v>
      </c>
      <c r="V219" s="39">
        <f t="shared" si="94"/>
        <v>0</v>
      </c>
      <c r="W219" s="39">
        <f t="shared" si="94"/>
        <v>0</v>
      </c>
      <c r="X219" s="30"/>
      <c r="Y219" s="30"/>
      <c r="Z219" s="30"/>
    </row>
    <row r="220" spans="1:26" s="13" customFormat="1" ht="68.25" hidden="1" customHeight="1" x14ac:dyDescent="0.25">
      <c r="A220" s="29"/>
      <c r="B220" s="61" t="s">
        <v>319</v>
      </c>
      <c r="C220" s="30"/>
      <c r="D220" s="30"/>
      <c r="E220" s="30"/>
      <c r="F220" s="40"/>
      <c r="G220" s="40"/>
      <c r="H220" s="40"/>
      <c r="I220" s="40">
        <f t="shared" si="91"/>
        <v>0</v>
      </c>
      <c r="J220" s="40">
        <f t="shared" si="91"/>
        <v>0</v>
      </c>
      <c r="K220" s="40">
        <f t="shared" si="91"/>
        <v>0</v>
      </c>
      <c r="L220" s="40"/>
      <c r="M220" s="40"/>
      <c r="N220" s="40"/>
      <c r="O220" s="40">
        <f t="shared" si="93"/>
        <v>0</v>
      </c>
      <c r="P220" s="40">
        <f t="shared" si="93"/>
        <v>0</v>
      </c>
      <c r="Q220" s="40">
        <f t="shared" si="93"/>
        <v>0</v>
      </c>
      <c r="R220" s="40"/>
      <c r="S220" s="40"/>
      <c r="T220" s="40"/>
      <c r="U220" s="40">
        <f t="shared" si="94"/>
        <v>0</v>
      </c>
      <c r="V220" s="40">
        <f t="shared" si="94"/>
        <v>0</v>
      </c>
      <c r="W220" s="40">
        <f t="shared" si="94"/>
        <v>0</v>
      </c>
      <c r="X220" s="30"/>
      <c r="Y220" s="30"/>
      <c r="Z220" s="30"/>
    </row>
    <row r="221" spans="1:26" s="13" customFormat="1" ht="49.5" customHeight="1" x14ac:dyDescent="0.25">
      <c r="A221" s="11"/>
      <c r="B221" s="61" t="s">
        <v>310</v>
      </c>
      <c r="C221" s="30">
        <v>4</v>
      </c>
      <c r="D221" s="30">
        <v>4</v>
      </c>
      <c r="E221" s="30">
        <v>4</v>
      </c>
      <c r="F221" s="40"/>
      <c r="G221" s="40"/>
      <c r="H221" s="40"/>
      <c r="I221" s="39">
        <f t="shared" si="91"/>
        <v>-4</v>
      </c>
      <c r="J221" s="39">
        <f t="shared" si="91"/>
        <v>-4</v>
      </c>
      <c r="K221" s="39">
        <f t="shared" si="91"/>
        <v>-4</v>
      </c>
      <c r="L221" s="40"/>
      <c r="M221" s="40"/>
      <c r="N221" s="40"/>
      <c r="O221" s="39">
        <f t="shared" si="93"/>
        <v>0</v>
      </c>
      <c r="P221" s="39">
        <f t="shared" si="93"/>
        <v>0</v>
      </c>
      <c r="Q221" s="39">
        <f t="shared" si="93"/>
        <v>0</v>
      </c>
      <c r="R221" s="39"/>
      <c r="S221" s="39"/>
      <c r="T221" s="39"/>
      <c r="U221" s="39">
        <f t="shared" si="94"/>
        <v>0</v>
      </c>
      <c r="V221" s="39">
        <f t="shared" si="94"/>
        <v>0</v>
      </c>
      <c r="W221" s="39">
        <f t="shared" si="94"/>
        <v>0</v>
      </c>
      <c r="X221" s="30"/>
      <c r="Y221" s="30"/>
      <c r="Z221" s="30"/>
    </row>
    <row r="222" spans="1:26" s="13" customFormat="1" ht="33" customHeight="1" x14ac:dyDescent="0.25">
      <c r="A222" s="11"/>
      <c r="B222" s="61" t="s">
        <v>27</v>
      </c>
      <c r="C222" s="53">
        <v>27566</v>
      </c>
      <c r="D222" s="53">
        <v>27566</v>
      </c>
      <c r="E222" s="53">
        <v>27566</v>
      </c>
      <c r="F222" s="39"/>
      <c r="G222" s="39"/>
      <c r="H222" s="39"/>
      <c r="I222" s="39">
        <f t="shared" si="91"/>
        <v>-27566</v>
      </c>
      <c r="J222" s="39">
        <f t="shared" si="91"/>
        <v>-27566</v>
      </c>
      <c r="K222" s="39">
        <f t="shared" si="91"/>
        <v>-27566</v>
      </c>
      <c r="L222" s="39"/>
      <c r="M222" s="39"/>
      <c r="N222" s="39"/>
      <c r="O222" s="39">
        <f t="shared" si="93"/>
        <v>0</v>
      </c>
      <c r="P222" s="39">
        <f t="shared" si="93"/>
        <v>0</v>
      </c>
      <c r="Q222" s="39">
        <f t="shared" si="93"/>
        <v>0</v>
      </c>
      <c r="R222" s="39"/>
      <c r="S222" s="39"/>
      <c r="T222" s="39"/>
      <c r="U222" s="39">
        <f t="shared" si="94"/>
        <v>0</v>
      </c>
      <c r="V222" s="39">
        <f t="shared" si="94"/>
        <v>0</v>
      </c>
      <c r="W222" s="39">
        <f t="shared" si="94"/>
        <v>0</v>
      </c>
      <c r="X222" s="30"/>
      <c r="Y222" s="30"/>
      <c r="Z222" s="30"/>
    </row>
    <row r="223" spans="1:26" s="13" customFormat="1" ht="51" customHeight="1" x14ac:dyDescent="0.25">
      <c r="A223" s="11"/>
      <c r="B223" s="61" t="s">
        <v>26</v>
      </c>
      <c r="C223" s="53">
        <v>1284</v>
      </c>
      <c r="D223" s="53">
        <v>1284</v>
      </c>
      <c r="E223" s="53">
        <v>1284</v>
      </c>
      <c r="F223" s="39"/>
      <c r="G223" s="39"/>
      <c r="H223" s="39"/>
      <c r="I223" s="39">
        <f t="shared" si="91"/>
        <v>-1284</v>
      </c>
      <c r="J223" s="39">
        <f t="shared" si="91"/>
        <v>-1284</v>
      </c>
      <c r="K223" s="39">
        <f t="shared" si="91"/>
        <v>-1284</v>
      </c>
      <c r="L223" s="39"/>
      <c r="M223" s="39"/>
      <c r="N223" s="39"/>
      <c r="O223" s="39">
        <f t="shared" si="93"/>
        <v>0</v>
      </c>
      <c r="P223" s="39">
        <f t="shared" si="93"/>
        <v>0</v>
      </c>
      <c r="Q223" s="39">
        <f t="shared" si="93"/>
        <v>0</v>
      </c>
      <c r="R223" s="39"/>
      <c r="S223" s="39"/>
      <c r="T223" s="39"/>
      <c r="U223" s="39">
        <f t="shared" si="94"/>
        <v>0</v>
      </c>
      <c r="V223" s="39">
        <f t="shared" si="94"/>
        <v>0</v>
      </c>
      <c r="W223" s="39">
        <f t="shared" si="94"/>
        <v>0</v>
      </c>
      <c r="X223" s="30"/>
      <c r="Y223" s="30"/>
      <c r="Z223" s="30"/>
    </row>
    <row r="224" spans="1:26" s="13" customFormat="1" ht="186" hidden="1" customHeight="1" x14ac:dyDescent="0.25">
      <c r="A224" s="11"/>
      <c r="B224" s="61" t="s">
        <v>25</v>
      </c>
      <c r="C224" s="53"/>
      <c r="D224" s="53"/>
      <c r="E224" s="53"/>
      <c r="F224" s="39"/>
      <c r="G224" s="39"/>
      <c r="H224" s="39"/>
      <c r="I224" s="39">
        <f t="shared" si="91"/>
        <v>0</v>
      </c>
      <c r="J224" s="39">
        <f t="shared" si="91"/>
        <v>0</v>
      </c>
      <c r="K224" s="39">
        <f t="shared" si="91"/>
        <v>0</v>
      </c>
      <c r="L224" s="39"/>
      <c r="M224" s="39"/>
      <c r="N224" s="39"/>
      <c r="O224" s="39">
        <f t="shared" si="93"/>
        <v>0</v>
      </c>
      <c r="P224" s="39">
        <f t="shared" si="93"/>
        <v>0</v>
      </c>
      <c r="Q224" s="39">
        <f t="shared" si="93"/>
        <v>0</v>
      </c>
      <c r="R224" s="39"/>
      <c r="S224" s="39"/>
      <c r="T224" s="39"/>
      <c r="U224" s="39">
        <f t="shared" si="94"/>
        <v>0</v>
      </c>
      <c r="V224" s="39">
        <f t="shared" si="94"/>
        <v>0</v>
      </c>
      <c r="W224" s="39">
        <f t="shared" si="94"/>
        <v>0</v>
      </c>
      <c r="X224" s="30"/>
      <c r="Y224" s="30"/>
      <c r="Z224" s="30"/>
    </row>
    <row r="225" spans="1:26" s="13" customFormat="1" ht="64.5" hidden="1" customHeight="1" x14ac:dyDescent="0.25">
      <c r="A225" s="11"/>
      <c r="B225" s="61" t="s">
        <v>312</v>
      </c>
      <c r="C225" s="53"/>
      <c r="D225" s="53"/>
      <c r="E225" s="53"/>
      <c r="F225" s="39"/>
      <c r="G225" s="39"/>
      <c r="H225" s="39"/>
      <c r="I225" s="39">
        <f t="shared" si="91"/>
        <v>0</v>
      </c>
      <c r="J225" s="39">
        <f t="shared" si="91"/>
        <v>0</v>
      </c>
      <c r="K225" s="39">
        <f t="shared" si="91"/>
        <v>0</v>
      </c>
      <c r="L225" s="39"/>
      <c r="M225" s="39"/>
      <c r="N225" s="39"/>
      <c r="O225" s="39">
        <f t="shared" si="93"/>
        <v>0</v>
      </c>
      <c r="P225" s="39">
        <f t="shared" si="93"/>
        <v>0</v>
      </c>
      <c r="Q225" s="39">
        <f t="shared" si="93"/>
        <v>0</v>
      </c>
      <c r="R225" s="39"/>
      <c r="S225" s="39"/>
      <c r="T225" s="39"/>
      <c r="U225" s="39">
        <f t="shared" si="94"/>
        <v>0</v>
      </c>
      <c r="V225" s="39">
        <f t="shared" si="94"/>
        <v>0</v>
      </c>
      <c r="W225" s="39">
        <f t="shared" si="94"/>
        <v>0</v>
      </c>
      <c r="X225" s="30"/>
      <c r="Y225" s="30"/>
      <c r="Z225" s="30"/>
    </row>
    <row r="226" spans="1:26" s="13" customFormat="1" ht="48.75" hidden="1" customHeight="1" x14ac:dyDescent="0.25">
      <c r="A226" s="11"/>
      <c r="B226" s="61" t="s">
        <v>313</v>
      </c>
      <c r="C226" s="53"/>
      <c r="D226" s="53"/>
      <c r="E226" s="53"/>
      <c r="F226" s="39"/>
      <c r="G226" s="39"/>
      <c r="H226" s="39"/>
      <c r="I226" s="39">
        <f t="shared" si="91"/>
        <v>0</v>
      </c>
      <c r="J226" s="39">
        <f t="shared" si="91"/>
        <v>0</v>
      </c>
      <c r="K226" s="39">
        <f t="shared" si="91"/>
        <v>0</v>
      </c>
      <c r="L226" s="39"/>
      <c r="M226" s="39"/>
      <c r="N226" s="39"/>
      <c r="O226" s="39">
        <f t="shared" si="93"/>
        <v>0</v>
      </c>
      <c r="P226" s="39">
        <f t="shared" si="93"/>
        <v>0</v>
      </c>
      <c r="Q226" s="39">
        <f t="shared" si="93"/>
        <v>0</v>
      </c>
      <c r="R226" s="39"/>
      <c r="S226" s="39"/>
      <c r="T226" s="39"/>
      <c r="U226" s="39">
        <f t="shared" si="94"/>
        <v>0</v>
      </c>
      <c r="V226" s="39">
        <f t="shared" si="94"/>
        <v>0</v>
      </c>
      <c r="W226" s="39">
        <f t="shared" si="94"/>
        <v>0</v>
      </c>
      <c r="X226" s="30"/>
      <c r="Y226" s="30"/>
      <c r="Z226" s="30"/>
    </row>
    <row r="227" spans="1:26" s="13" customFormat="1" ht="77.25" customHeight="1" x14ac:dyDescent="0.25">
      <c r="A227" s="11"/>
      <c r="B227" s="61" t="s">
        <v>238</v>
      </c>
      <c r="C227" s="53">
        <v>2227</v>
      </c>
      <c r="D227" s="53">
        <v>2227</v>
      </c>
      <c r="E227" s="53">
        <v>2227</v>
      </c>
      <c r="F227" s="39"/>
      <c r="G227" s="39"/>
      <c r="H227" s="39"/>
      <c r="I227" s="39">
        <f t="shared" si="91"/>
        <v>-2227</v>
      </c>
      <c r="J227" s="39">
        <f t="shared" si="91"/>
        <v>-2227</v>
      </c>
      <c r="K227" s="39">
        <f t="shared" si="91"/>
        <v>-2227</v>
      </c>
      <c r="L227" s="39"/>
      <c r="M227" s="39"/>
      <c r="N227" s="39"/>
      <c r="O227" s="39">
        <f t="shared" si="93"/>
        <v>0</v>
      </c>
      <c r="P227" s="39">
        <f t="shared" si="93"/>
        <v>0</v>
      </c>
      <c r="Q227" s="39">
        <f t="shared" si="93"/>
        <v>0</v>
      </c>
      <c r="R227" s="39"/>
      <c r="S227" s="39"/>
      <c r="T227" s="39"/>
      <c r="U227" s="39">
        <f t="shared" si="94"/>
        <v>0</v>
      </c>
      <c r="V227" s="39">
        <f t="shared" si="94"/>
        <v>0</v>
      </c>
      <c r="W227" s="39">
        <f t="shared" si="94"/>
        <v>0</v>
      </c>
      <c r="X227" s="30"/>
      <c r="Y227" s="30"/>
      <c r="Z227" s="30"/>
    </row>
    <row r="228" spans="1:26" s="13" customFormat="1" ht="61.5" customHeight="1" x14ac:dyDescent="0.25">
      <c r="A228" s="11"/>
      <c r="B228" s="61" t="s">
        <v>280</v>
      </c>
      <c r="C228" s="53">
        <v>714</v>
      </c>
      <c r="D228" s="53">
        <v>714</v>
      </c>
      <c r="E228" s="53">
        <v>714</v>
      </c>
      <c r="F228" s="39"/>
      <c r="G228" s="39"/>
      <c r="H228" s="39"/>
      <c r="I228" s="39">
        <f t="shared" si="91"/>
        <v>-714</v>
      </c>
      <c r="J228" s="39">
        <f t="shared" si="91"/>
        <v>-714</v>
      </c>
      <c r="K228" s="39">
        <f t="shared" si="91"/>
        <v>-714</v>
      </c>
      <c r="L228" s="39"/>
      <c r="M228" s="39"/>
      <c r="N228" s="39"/>
      <c r="O228" s="39">
        <f t="shared" si="93"/>
        <v>0</v>
      </c>
      <c r="P228" s="39">
        <f t="shared" si="93"/>
        <v>0</v>
      </c>
      <c r="Q228" s="39">
        <f t="shared" si="93"/>
        <v>0</v>
      </c>
      <c r="R228" s="39"/>
      <c r="S228" s="39"/>
      <c r="T228" s="39"/>
      <c r="U228" s="39">
        <f t="shared" si="94"/>
        <v>0</v>
      </c>
      <c r="V228" s="39">
        <f t="shared" si="94"/>
        <v>0</v>
      </c>
      <c r="W228" s="39">
        <f t="shared" si="94"/>
        <v>0</v>
      </c>
      <c r="X228" s="30"/>
      <c r="Y228" s="30"/>
      <c r="Z228" s="30"/>
    </row>
    <row r="229" spans="1:26" s="13" customFormat="1" ht="94.5" customHeight="1" x14ac:dyDescent="0.25">
      <c r="A229" s="11"/>
      <c r="B229" s="61" t="s">
        <v>311</v>
      </c>
      <c r="C229" s="53">
        <v>524.70000000000005</v>
      </c>
      <c r="D229" s="53">
        <v>524.70000000000005</v>
      </c>
      <c r="E229" s="53">
        <v>524.70000000000005</v>
      </c>
      <c r="F229" s="39"/>
      <c r="G229" s="39"/>
      <c r="H229" s="39"/>
      <c r="I229" s="39">
        <f t="shared" si="91"/>
        <v>-524.70000000000005</v>
      </c>
      <c r="J229" s="39">
        <f t="shared" si="91"/>
        <v>-524.70000000000005</v>
      </c>
      <c r="K229" s="39">
        <f t="shared" si="91"/>
        <v>-524.70000000000005</v>
      </c>
      <c r="L229" s="39"/>
      <c r="M229" s="39"/>
      <c r="N229" s="39"/>
      <c r="O229" s="39">
        <f t="shared" si="93"/>
        <v>0</v>
      </c>
      <c r="P229" s="39">
        <f t="shared" si="93"/>
        <v>0</v>
      </c>
      <c r="Q229" s="39">
        <f t="shared" si="93"/>
        <v>0</v>
      </c>
      <c r="R229" s="39"/>
      <c r="S229" s="39"/>
      <c r="T229" s="39"/>
      <c r="U229" s="39">
        <f t="shared" si="94"/>
        <v>0</v>
      </c>
      <c r="V229" s="39">
        <f t="shared" si="94"/>
        <v>0</v>
      </c>
      <c r="W229" s="39">
        <f t="shared" si="94"/>
        <v>0</v>
      </c>
      <c r="X229" s="30"/>
      <c r="Y229" s="30"/>
      <c r="Z229" s="30"/>
    </row>
    <row r="230" spans="1:26" ht="78" customHeight="1" x14ac:dyDescent="0.25">
      <c r="A230" s="9" t="s">
        <v>24</v>
      </c>
      <c r="B230" s="21" t="s">
        <v>22</v>
      </c>
      <c r="C230" s="91">
        <f t="shared" ref="C230:H230" si="99">SUM(C231:C232)</f>
        <v>34405</v>
      </c>
      <c r="D230" s="91">
        <f t="shared" si="99"/>
        <v>34405</v>
      </c>
      <c r="E230" s="91">
        <f t="shared" si="99"/>
        <v>34405</v>
      </c>
      <c r="F230" s="38">
        <f t="shared" si="99"/>
        <v>0</v>
      </c>
      <c r="G230" s="38">
        <f t="shared" si="99"/>
        <v>0</v>
      </c>
      <c r="H230" s="38">
        <f t="shared" si="99"/>
        <v>0</v>
      </c>
      <c r="I230" s="38">
        <f t="shared" si="91"/>
        <v>-34405</v>
      </c>
      <c r="J230" s="38">
        <f t="shared" si="91"/>
        <v>-34405</v>
      </c>
      <c r="K230" s="38">
        <f t="shared" si="91"/>
        <v>-34405</v>
      </c>
      <c r="L230" s="38">
        <f t="shared" ref="L230:N230" si="100">SUM(L231:L232)</f>
        <v>0</v>
      </c>
      <c r="M230" s="38">
        <f t="shared" si="100"/>
        <v>0</v>
      </c>
      <c r="N230" s="38">
        <f t="shared" si="100"/>
        <v>0</v>
      </c>
      <c r="O230" s="38">
        <f t="shared" si="93"/>
        <v>0</v>
      </c>
      <c r="P230" s="38">
        <f t="shared" si="93"/>
        <v>0</v>
      </c>
      <c r="Q230" s="38">
        <f t="shared" si="93"/>
        <v>0</v>
      </c>
      <c r="R230" s="38">
        <f t="shared" ref="R230:T230" si="101">SUM(R231:R232)</f>
        <v>0</v>
      </c>
      <c r="S230" s="38">
        <f t="shared" si="101"/>
        <v>0</v>
      </c>
      <c r="T230" s="38">
        <f t="shared" si="101"/>
        <v>0</v>
      </c>
      <c r="U230" s="38">
        <f t="shared" si="94"/>
        <v>0</v>
      </c>
      <c r="V230" s="38">
        <f t="shared" si="94"/>
        <v>0</v>
      </c>
      <c r="W230" s="38">
        <f t="shared" si="94"/>
        <v>0</v>
      </c>
      <c r="X230" s="41"/>
      <c r="Y230" s="41"/>
      <c r="Z230" s="41"/>
    </row>
    <row r="231" spans="1:26" s="13" customFormat="1" ht="65.25" customHeight="1" x14ac:dyDescent="0.25">
      <c r="A231" s="11" t="s">
        <v>23</v>
      </c>
      <c r="B231" s="56" t="s">
        <v>251</v>
      </c>
      <c r="C231" s="53">
        <v>32387</v>
      </c>
      <c r="D231" s="53">
        <v>32387</v>
      </c>
      <c r="E231" s="53">
        <v>32387</v>
      </c>
      <c r="F231" s="39"/>
      <c r="G231" s="39"/>
      <c r="H231" s="39"/>
      <c r="I231" s="39">
        <f t="shared" si="91"/>
        <v>-32387</v>
      </c>
      <c r="J231" s="39">
        <f t="shared" si="91"/>
        <v>-32387</v>
      </c>
      <c r="K231" s="39">
        <f t="shared" si="91"/>
        <v>-32387</v>
      </c>
      <c r="L231" s="39"/>
      <c r="M231" s="39"/>
      <c r="N231" s="39"/>
      <c r="O231" s="39">
        <f t="shared" si="93"/>
        <v>0</v>
      </c>
      <c r="P231" s="39">
        <f t="shared" si="93"/>
        <v>0</v>
      </c>
      <c r="Q231" s="39">
        <f t="shared" si="93"/>
        <v>0</v>
      </c>
      <c r="R231" s="39"/>
      <c r="S231" s="39"/>
      <c r="T231" s="39"/>
      <c r="U231" s="39">
        <f t="shared" si="94"/>
        <v>0</v>
      </c>
      <c r="V231" s="39">
        <f t="shared" si="94"/>
        <v>0</v>
      </c>
      <c r="W231" s="39">
        <f t="shared" si="94"/>
        <v>0</v>
      </c>
      <c r="X231" s="30"/>
      <c r="Y231" s="30"/>
      <c r="Z231" s="30"/>
    </row>
    <row r="232" spans="1:26" s="13" customFormat="1" ht="76.5" customHeight="1" x14ac:dyDescent="0.25">
      <c r="A232" s="11" t="s">
        <v>21</v>
      </c>
      <c r="B232" s="56" t="s">
        <v>252</v>
      </c>
      <c r="C232" s="53">
        <f>1694+324</f>
        <v>2018</v>
      </c>
      <c r="D232" s="53">
        <v>2018</v>
      </c>
      <c r="E232" s="53">
        <v>2018</v>
      </c>
      <c r="F232" s="39"/>
      <c r="G232" s="39"/>
      <c r="H232" s="39"/>
      <c r="I232" s="39">
        <f t="shared" ref="I232:K270" si="102">F232-C232</f>
        <v>-2018</v>
      </c>
      <c r="J232" s="39">
        <f t="shared" si="102"/>
        <v>-2018</v>
      </c>
      <c r="K232" s="39">
        <f t="shared" si="102"/>
        <v>-2018</v>
      </c>
      <c r="L232" s="39"/>
      <c r="M232" s="39"/>
      <c r="N232" s="39"/>
      <c r="O232" s="39">
        <f t="shared" ref="O232:Q270" si="103">L232-F232</f>
        <v>0</v>
      </c>
      <c r="P232" s="39">
        <f t="shared" si="103"/>
        <v>0</v>
      </c>
      <c r="Q232" s="39">
        <f t="shared" si="103"/>
        <v>0</v>
      </c>
      <c r="R232" s="39"/>
      <c r="S232" s="39"/>
      <c r="T232" s="39"/>
      <c r="U232" s="39">
        <f t="shared" ref="U232:W270" si="104">R232-L232</f>
        <v>0</v>
      </c>
      <c r="V232" s="39">
        <f t="shared" si="104"/>
        <v>0</v>
      </c>
      <c r="W232" s="39">
        <f t="shared" si="104"/>
        <v>0</v>
      </c>
      <c r="X232" s="30"/>
      <c r="Y232" s="30"/>
      <c r="Z232" s="30"/>
    </row>
    <row r="233" spans="1:26" ht="65.25" customHeight="1" x14ac:dyDescent="0.25">
      <c r="A233" s="9" t="s">
        <v>20</v>
      </c>
      <c r="B233" s="21" t="s">
        <v>19</v>
      </c>
      <c r="C233" s="93">
        <v>73658</v>
      </c>
      <c r="D233" s="93">
        <v>59627</v>
      </c>
      <c r="E233" s="93">
        <v>49105</v>
      </c>
      <c r="F233" s="34"/>
      <c r="G233" s="34"/>
      <c r="H233" s="34"/>
      <c r="I233" s="34">
        <f t="shared" si="102"/>
        <v>-73658</v>
      </c>
      <c r="J233" s="34">
        <f t="shared" si="102"/>
        <v>-59627</v>
      </c>
      <c r="K233" s="34">
        <f t="shared" si="102"/>
        <v>-49105</v>
      </c>
      <c r="L233" s="34"/>
      <c r="M233" s="34"/>
      <c r="N233" s="34"/>
      <c r="O233" s="34">
        <f t="shared" si="103"/>
        <v>0</v>
      </c>
      <c r="P233" s="34">
        <f t="shared" si="103"/>
        <v>0</v>
      </c>
      <c r="Q233" s="34">
        <f t="shared" si="103"/>
        <v>0</v>
      </c>
      <c r="R233" s="34"/>
      <c r="S233" s="34"/>
      <c r="T233" s="34"/>
      <c r="U233" s="34">
        <f t="shared" si="104"/>
        <v>0</v>
      </c>
      <c r="V233" s="34">
        <f t="shared" si="104"/>
        <v>0</v>
      </c>
      <c r="W233" s="34">
        <f t="shared" si="104"/>
        <v>0</v>
      </c>
      <c r="X233" s="41"/>
      <c r="Y233" s="41"/>
      <c r="Z233" s="41"/>
    </row>
    <row r="234" spans="1:26" ht="61.5" customHeight="1" x14ac:dyDescent="0.25">
      <c r="A234" s="9" t="s">
        <v>18</v>
      </c>
      <c r="B234" s="21" t="s">
        <v>17</v>
      </c>
      <c r="C234" s="93">
        <v>4.5</v>
      </c>
      <c r="D234" s="93">
        <v>4.0999999999999996</v>
      </c>
      <c r="E234" s="93">
        <v>4.0999999999999996</v>
      </c>
      <c r="F234" s="34"/>
      <c r="G234" s="34"/>
      <c r="H234" s="34"/>
      <c r="I234" s="34">
        <f t="shared" si="102"/>
        <v>-4.5</v>
      </c>
      <c r="J234" s="34">
        <f t="shared" si="102"/>
        <v>-4.0999999999999996</v>
      </c>
      <c r="K234" s="34">
        <f t="shared" si="102"/>
        <v>-4.0999999999999996</v>
      </c>
      <c r="L234" s="34"/>
      <c r="M234" s="34"/>
      <c r="N234" s="34"/>
      <c r="O234" s="34">
        <f t="shared" si="103"/>
        <v>0</v>
      </c>
      <c r="P234" s="34">
        <f t="shared" si="103"/>
        <v>0</v>
      </c>
      <c r="Q234" s="34">
        <f t="shared" si="103"/>
        <v>0</v>
      </c>
      <c r="R234" s="34"/>
      <c r="S234" s="34"/>
      <c r="T234" s="34"/>
      <c r="U234" s="34">
        <f t="shared" si="104"/>
        <v>0</v>
      </c>
      <c r="V234" s="34">
        <f t="shared" si="104"/>
        <v>0</v>
      </c>
      <c r="W234" s="34">
        <f t="shared" si="104"/>
        <v>0</v>
      </c>
      <c r="X234" s="41"/>
      <c r="Y234" s="41"/>
      <c r="Z234" s="41"/>
    </row>
    <row r="235" spans="1:26" ht="99.75" hidden="1" customHeight="1" x14ac:dyDescent="0.25">
      <c r="A235" s="9" t="s">
        <v>404</v>
      </c>
      <c r="B235" s="21" t="s">
        <v>402</v>
      </c>
      <c r="C235" s="93"/>
      <c r="D235" s="93"/>
      <c r="E235" s="93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41"/>
      <c r="Y235" s="41"/>
      <c r="Z235" s="41"/>
    </row>
    <row r="236" spans="1:26" ht="66.75" hidden="1" customHeight="1" x14ac:dyDescent="0.25">
      <c r="A236" s="9" t="s">
        <v>315</v>
      </c>
      <c r="B236" s="21" t="s">
        <v>314</v>
      </c>
      <c r="C236" s="93"/>
      <c r="D236" s="93"/>
      <c r="E236" s="93"/>
      <c r="F236" s="34"/>
      <c r="G236" s="34"/>
      <c r="H236" s="34"/>
      <c r="I236" s="34">
        <f t="shared" ref="I236:K236" si="105">F236-C236</f>
        <v>0</v>
      </c>
      <c r="J236" s="34">
        <f t="shared" si="105"/>
        <v>0</v>
      </c>
      <c r="K236" s="34">
        <f t="shared" si="105"/>
        <v>0</v>
      </c>
      <c r="L236" s="34"/>
      <c r="M236" s="34"/>
      <c r="N236" s="34"/>
      <c r="O236" s="34">
        <f t="shared" ref="O236:Q238" si="106">L236-F236</f>
        <v>0</v>
      </c>
      <c r="P236" s="34">
        <f t="shared" si="106"/>
        <v>0</v>
      </c>
      <c r="Q236" s="34">
        <f t="shared" si="106"/>
        <v>0</v>
      </c>
      <c r="R236" s="34"/>
      <c r="S236" s="34"/>
      <c r="T236" s="34"/>
      <c r="U236" s="34"/>
      <c r="V236" s="34"/>
      <c r="W236" s="34"/>
      <c r="X236" s="41"/>
      <c r="Y236" s="41"/>
      <c r="Z236" s="41"/>
    </row>
    <row r="237" spans="1:26" ht="66.75" hidden="1" customHeight="1" x14ac:dyDescent="0.25">
      <c r="A237" s="9" t="s">
        <v>405</v>
      </c>
      <c r="B237" s="21" t="s">
        <v>403</v>
      </c>
      <c r="C237" s="93"/>
      <c r="D237" s="93"/>
      <c r="E237" s="93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41"/>
      <c r="Y237" s="41"/>
      <c r="Z237" s="41"/>
    </row>
    <row r="238" spans="1:26" ht="62.25" customHeight="1" x14ac:dyDescent="0.25">
      <c r="A238" s="65" t="s">
        <v>334</v>
      </c>
      <c r="B238" s="21" t="s">
        <v>335</v>
      </c>
      <c r="C238" s="93">
        <v>4606</v>
      </c>
      <c r="D238" s="93">
        <v>4606</v>
      </c>
      <c r="E238" s="93">
        <v>3709</v>
      </c>
      <c r="F238" s="34"/>
      <c r="G238" s="34"/>
      <c r="H238" s="34"/>
      <c r="I238" s="34">
        <f t="shared" ref="I238:K238" si="107">F238-C238</f>
        <v>-4606</v>
      </c>
      <c r="J238" s="34">
        <f t="shared" si="107"/>
        <v>-4606</v>
      </c>
      <c r="K238" s="34">
        <f t="shared" si="107"/>
        <v>-3709</v>
      </c>
      <c r="L238" s="34"/>
      <c r="M238" s="34"/>
      <c r="N238" s="34"/>
      <c r="O238" s="34">
        <f t="shared" si="106"/>
        <v>0</v>
      </c>
      <c r="P238" s="34">
        <f t="shared" si="106"/>
        <v>0</v>
      </c>
      <c r="Q238" s="34">
        <f t="shared" si="106"/>
        <v>0</v>
      </c>
      <c r="R238" s="34"/>
      <c r="S238" s="34"/>
      <c r="T238" s="34"/>
      <c r="U238" s="34"/>
      <c r="V238" s="34"/>
      <c r="W238" s="34"/>
      <c r="X238" s="41"/>
      <c r="Y238" s="41"/>
      <c r="Z238" s="41"/>
    </row>
    <row r="239" spans="1:26" ht="64.5" customHeight="1" x14ac:dyDescent="0.25">
      <c r="A239" s="9" t="s">
        <v>16</v>
      </c>
      <c r="B239" s="21" t="s">
        <v>15</v>
      </c>
      <c r="C239" s="93">
        <v>44692</v>
      </c>
      <c r="D239" s="93">
        <v>44692</v>
      </c>
      <c r="E239" s="93">
        <v>45388</v>
      </c>
      <c r="F239" s="34"/>
      <c r="G239" s="34"/>
      <c r="H239" s="34"/>
      <c r="I239" s="34">
        <f t="shared" si="102"/>
        <v>-44692</v>
      </c>
      <c r="J239" s="34">
        <f t="shared" si="102"/>
        <v>-44692</v>
      </c>
      <c r="K239" s="34">
        <f t="shared" si="102"/>
        <v>-45388</v>
      </c>
      <c r="L239" s="34"/>
      <c r="M239" s="34"/>
      <c r="N239" s="34"/>
      <c r="O239" s="34">
        <f t="shared" si="103"/>
        <v>0</v>
      </c>
      <c r="P239" s="34">
        <f t="shared" si="103"/>
        <v>0</v>
      </c>
      <c r="Q239" s="34">
        <f t="shared" si="103"/>
        <v>0</v>
      </c>
      <c r="R239" s="34"/>
      <c r="S239" s="34"/>
      <c r="T239" s="34"/>
      <c r="U239" s="34">
        <f t="shared" si="104"/>
        <v>0</v>
      </c>
      <c r="V239" s="34">
        <f t="shared" si="104"/>
        <v>0</v>
      </c>
      <c r="W239" s="34">
        <f t="shared" si="104"/>
        <v>0</v>
      </c>
      <c r="X239" s="41"/>
      <c r="Y239" s="41"/>
      <c r="Z239" s="41"/>
    </row>
    <row r="240" spans="1:26" ht="28.5" customHeight="1" x14ac:dyDescent="0.25">
      <c r="A240" s="9" t="s">
        <v>14</v>
      </c>
      <c r="B240" s="21" t="s">
        <v>13</v>
      </c>
      <c r="C240" s="93">
        <f t="shared" ref="C240:H240" si="108">SUM(C241:C242)</f>
        <v>1991482</v>
      </c>
      <c r="D240" s="93">
        <f t="shared" si="108"/>
        <v>1991482</v>
      </c>
      <c r="E240" s="93">
        <f t="shared" si="108"/>
        <v>1991482</v>
      </c>
      <c r="F240" s="34">
        <f t="shared" si="108"/>
        <v>0</v>
      </c>
      <c r="G240" s="34">
        <f t="shared" si="108"/>
        <v>0</v>
      </c>
      <c r="H240" s="34">
        <f t="shared" si="108"/>
        <v>0</v>
      </c>
      <c r="I240" s="34">
        <f t="shared" si="102"/>
        <v>-1991482</v>
      </c>
      <c r="J240" s="34">
        <f t="shared" si="102"/>
        <v>-1991482</v>
      </c>
      <c r="K240" s="34">
        <f t="shared" si="102"/>
        <v>-1991482</v>
      </c>
      <c r="L240" s="34">
        <f t="shared" ref="L240:N240" si="109">SUM(L241:L242)</f>
        <v>0</v>
      </c>
      <c r="M240" s="34">
        <f t="shared" si="109"/>
        <v>0</v>
      </c>
      <c r="N240" s="34">
        <f t="shared" si="109"/>
        <v>0</v>
      </c>
      <c r="O240" s="34">
        <f t="shared" si="103"/>
        <v>0</v>
      </c>
      <c r="P240" s="34">
        <f t="shared" si="103"/>
        <v>0</v>
      </c>
      <c r="Q240" s="34">
        <f t="shared" si="103"/>
        <v>0</v>
      </c>
      <c r="R240" s="34">
        <f>SUM(R241:R242)</f>
        <v>0</v>
      </c>
      <c r="S240" s="34">
        <f>SUM(S241:S242)</f>
        <v>0</v>
      </c>
      <c r="T240" s="34">
        <f>SUM(T241:T242)</f>
        <v>0</v>
      </c>
      <c r="U240" s="34">
        <f t="shared" si="104"/>
        <v>0</v>
      </c>
      <c r="V240" s="34">
        <f t="shared" si="104"/>
        <v>0</v>
      </c>
      <c r="W240" s="34">
        <f t="shared" si="104"/>
        <v>0</v>
      </c>
      <c r="X240" s="41"/>
      <c r="Y240" s="41"/>
      <c r="Z240" s="41"/>
    </row>
    <row r="241" spans="1:26" s="26" customFormat="1" ht="184.5" customHeight="1" x14ac:dyDescent="0.25">
      <c r="A241" s="11"/>
      <c r="B241" s="60" t="s">
        <v>421</v>
      </c>
      <c r="C241" s="95">
        <v>1982563</v>
      </c>
      <c r="D241" s="95">
        <v>1982563</v>
      </c>
      <c r="E241" s="95">
        <v>1982563</v>
      </c>
      <c r="F241" s="35"/>
      <c r="G241" s="35"/>
      <c r="H241" s="35"/>
      <c r="I241" s="35">
        <f t="shared" si="102"/>
        <v>-1982563</v>
      </c>
      <c r="J241" s="35">
        <f t="shared" si="102"/>
        <v>-1982563</v>
      </c>
      <c r="K241" s="35">
        <f t="shared" si="102"/>
        <v>-1982563</v>
      </c>
      <c r="L241" s="35"/>
      <c r="M241" s="35"/>
      <c r="N241" s="35"/>
      <c r="O241" s="35">
        <f t="shared" si="103"/>
        <v>0</v>
      </c>
      <c r="P241" s="35">
        <f t="shared" si="103"/>
        <v>0</v>
      </c>
      <c r="Q241" s="35">
        <f t="shared" si="103"/>
        <v>0</v>
      </c>
      <c r="R241" s="35"/>
      <c r="S241" s="35"/>
      <c r="T241" s="35"/>
      <c r="U241" s="35">
        <f t="shared" si="104"/>
        <v>0</v>
      </c>
      <c r="V241" s="35">
        <f t="shared" si="104"/>
        <v>0</v>
      </c>
      <c r="W241" s="35">
        <f t="shared" si="104"/>
        <v>0</v>
      </c>
      <c r="X241" s="30"/>
      <c r="Y241" s="30"/>
      <c r="Z241" s="30"/>
    </row>
    <row r="242" spans="1:26" s="26" customFormat="1" ht="217.5" customHeight="1" x14ac:dyDescent="0.25">
      <c r="A242" s="11"/>
      <c r="B242" s="60" t="s">
        <v>422</v>
      </c>
      <c r="C242" s="95">
        <v>8919</v>
      </c>
      <c r="D242" s="95">
        <v>8919</v>
      </c>
      <c r="E242" s="95">
        <v>8919</v>
      </c>
      <c r="F242" s="35"/>
      <c r="G242" s="35"/>
      <c r="H242" s="35"/>
      <c r="I242" s="35">
        <f t="shared" si="102"/>
        <v>-8919</v>
      </c>
      <c r="J242" s="35">
        <f t="shared" si="102"/>
        <v>-8919</v>
      </c>
      <c r="K242" s="35">
        <f t="shared" si="102"/>
        <v>-8919</v>
      </c>
      <c r="L242" s="35"/>
      <c r="M242" s="35"/>
      <c r="N242" s="35"/>
      <c r="O242" s="35">
        <f t="shared" si="103"/>
        <v>0</v>
      </c>
      <c r="P242" s="35">
        <f t="shared" si="103"/>
        <v>0</v>
      </c>
      <c r="Q242" s="35">
        <f t="shared" si="103"/>
        <v>0</v>
      </c>
      <c r="R242" s="35"/>
      <c r="S242" s="35"/>
      <c r="T242" s="35"/>
      <c r="U242" s="35">
        <f t="shared" si="104"/>
        <v>0</v>
      </c>
      <c r="V242" s="35">
        <f t="shared" si="104"/>
        <v>0</v>
      </c>
      <c r="W242" s="35">
        <f t="shared" si="104"/>
        <v>0</v>
      </c>
      <c r="X242" s="30"/>
      <c r="Y242" s="30"/>
      <c r="Z242" s="30"/>
    </row>
    <row r="243" spans="1:26" s="7" customFormat="1" ht="27" customHeight="1" x14ac:dyDescent="0.25">
      <c r="A243" s="4" t="s">
        <v>12</v>
      </c>
      <c r="B243" s="8" t="s">
        <v>11</v>
      </c>
      <c r="C243" s="6">
        <f>C244+C245+C248</f>
        <v>256272</v>
      </c>
      <c r="D243" s="6">
        <f t="shared" ref="D243:E243" si="110">D244+D245+D248</f>
        <v>0</v>
      </c>
      <c r="E243" s="6">
        <f t="shared" si="110"/>
        <v>0</v>
      </c>
      <c r="F243" s="33">
        <f>F245+F248</f>
        <v>0</v>
      </c>
      <c r="G243" s="33">
        <f t="shared" ref="G243:H243" si="111">G245+G248</f>
        <v>0</v>
      </c>
      <c r="H243" s="33">
        <f t="shared" si="111"/>
        <v>0</v>
      </c>
      <c r="I243" s="33">
        <f t="shared" si="102"/>
        <v>-256272</v>
      </c>
      <c r="J243" s="33">
        <f t="shared" si="102"/>
        <v>0</v>
      </c>
      <c r="K243" s="33">
        <f t="shared" si="102"/>
        <v>0</v>
      </c>
      <c r="L243" s="33">
        <f>L245+L248</f>
        <v>0</v>
      </c>
      <c r="M243" s="33">
        <f t="shared" ref="M243:N243" si="112">M245+M248</f>
        <v>0</v>
      </c>
      <c r="N243" s="33">
        <f t="shared" si="112"/>
        <v>0</v>
      </c>
      <c r="O243" s="33">
        <f t="shared" si="103"/>
        <v>0</v>
      </c>
      <c r="P243" s="33">
        <f t="shared" si="103"/>
        <v>0</v>
      </c>
      <c r="Q243" s="33">
        <f t="shared" si="103"/>
        <v>0</v>
      </c>
      <c r="R243" s="33">
        <f>R245+R248</f>
        <v>0</v>
      </c>
      <c r="S243" s="33">
        <f t="shared" ref="S243:T243" si="113">S245+S248</f>
        <v>0</v>
      </c>
      <c r="T243" s="33">
        <f t="shared" si="113"/>
        <v>0</v>
      </c>
      <c r="U243" s="33">
        <f t="shared" si="104"/>
        <v>0</v>
      </c>
      <c r="V243" s="33">
        <f t="shared" si="104"/>
        <v>0</v>
      </c>
      <c r="W243" s="33">
        <f t="shared" si="104"/>
        <v>0</v>
      </c>
      <c r="X243" s="42"/>
      <c r="Y243" s="42"/>
      <c r="Z243" s="42"/>
    </row>
    <row r="244" spans="1:26" ht="81.75" hidden="1" customHeight="1" x14ac:dyDescent="0.25">
      <c r="A244" s="9" t="s">
        <v>407</v>
      </c>
      <c r="B244" s="21" t="s">
        <v>406</v>
      </c>
      <c r="C244" s="91"/>
      <c r="D244" s="91"/>
      <c r="E244" s="91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41"/>
      <c r="Y244" s="41"/>
      <c r="Z244" s="41"/>
    </row>
    <row r="245" spans="1:26" ht="39.75" hidden="1" customHeight="1" x14ac:dyDescent="0.25">
      <c r="A245" s="9" t="s">
        <v>273</v>
      </c>
      <c r="B245" s="21" t="s">
        <v>274</v>
      </c>
      <c r="C245" s="91">
        <f>SUM(C246:C247)</f>
        <v>0</v>
      </c>
      <c r="D245" s="91">
        <f t="shared" ref="D245:E245" si="114">SUM(D246:D247)</f>
        <v>0</v>
      </c>
      <c r="E245" s="91">
        <f t="shared" si="114"/>
        <v>0</v>
      </c>
      <c r="F245" s="38"/>
      <c r="G245" s="38"/>
      <c r="H245" s="38"/>
      <c r="I245" s="38">
        <f t="shared" si="102"/>
        <v>0</v>
      </c>
      <c r="J245" s="38">
        <f t="shared" si="102"/>
        <v>0</v>
      </c>
      <c r="K245" s="38">
        <f t="shared" si="102"/>
        <v>0</v>
      </c>
      <c r="L245" s="38">
        <f>SUM(L246:L247)</f>
        <v>0</v>
      </c>
      <c r="M245" s="38">
        <f t="shared" ref="M245:N245" si="115">SUM(M246:M247)</f>
        <v>0</v>
      </c>
      <c r="N245" s="38">
        <f t="shared" si="115"/>
        <v>0</v>
      </c>
      <c r="O245" s="38">
        <f t="shared" si="103"/>
        <v>0</v>
      </c>
      <c r="P245" s="38">
        <f t="shared" si="103"/>
        <v>0</v>
      </c>
      <c r="Q245" s="38">
        <f t="shared" si="103"/>
        <v>0</v>
      </c>
      <c r="R245" s="38"/>
      <c r="S245" s="38"/>
      <c r="T245" s="38"/>
      <c r="U245" s="38">
        <f t="shared" si="104"/>
        <v>0</v>
      </c>
      <c r="V245" s="38">
        <f t="shared" si="104"/>
        <v>0</v>
      </c>
      <c r="W245" s="38">
        <f t="shared" si="104"/>
        <v>0</v>
      </c>
      <c r="X245" s="41"/>
      <c r="Y245" s="41"/>
      <c r="Z245" s="41"/>
    </row>
    <row r="246" spans="1:26" s="13" customFormat="1" ht="39.75" hidden="1" customHeight="1" x14ac:dyDescent="0.25">
      <c r="A246" s="11"/>
      <c r="B246" s="61" t="s">
        <v>345</v>
      </c>
      <c r="C246" s="53"/>
      <c r="D246" s="53"/>
      <c r="E246" s="53"/>
      <c r="F246" s="39"/>
      <c r="G246" s="39"/>
      <c r="H246" s="39"/>
      <c r="I246" s="39"/>
      <c r="J246" s="39"/>
      <c r="K246" s="39"/>
      <c r="L246" s="39"/>
      <c r="M246" s="39"/>
      <c r="N246" s="39"/>
      <c r="O246" s="39">
        <f t="shared" si="103"/>
        <v>0</v>
      </c>
      <c r="P246" s="39">
        <f t="shared" si="103"/>
        <v>0</v>
      </c>
      <c r="Q246" s="39">
        <f t="shared" si="103"/>
        <v>0</v>
      </c>
      <c r="R246" s="39"/>
      <c r="S246" s="39"/>
      <c r="T246" s="39"/>
      <c r="U246" s="39"/>
      <c r="V246" s="39"/>
      <c r="W246" s="39"/>
      <c r="X246" s="30"/>
      <c r="Y246" s="30"/>
      <c r="Z246" s="30"/>
    </row>
    <row r="247" spans="1:26" s="13" customFormat="1" ht="39.75" hidden="1" customHeight="1" x14ac:dyDescent="0.25">
      <c r="A247" s="11"/>
      <c r="B247" s="61" t="s">
        <v>346</v>
      </c>
      <c r="C247" s="53"/>
      <c r="D247" s="53"/>
      <c r="E247" s="53"/>
      <c r="F247" s="39"/>
      <c r="G247" s="39"/>
      <c r="H247" s="39"/>
      <c r="I247" s="39"/>
      <c r="J247" s="39"/>
      <c r="K247" s="39"/>
      <c r="L247" s="39"/>
      <c r="M247" s="39"/>
      <c r="N247" s="39"/>
      <c r="O247" s="39">
        <f t="shared" si="103"/>
        <v>0</v>
      </c>
      <c r="P247" s="39">
        <f t="shared" si="103"/>
        <v>0</v>
      </c>
      <c r="Q247" s="39">
        <f t="shared" si="103"/>
        <v>0</v>
      </c>
      <c r="R247" s="39"/>
      <c r="S247" s="39"/>
      <c r="T247" s="39"/>
      <c r="U247" s="39"/>
      <c r="V247" s="39"/>
      <c r="W247" s="39"/>
      <c r="X247" s="30"/>
      <c r="Y247" s="30"/>
      <c r="Z247" s="30"/>
    </row>
    <row r="248" spans="1:26" ht="33.75" customHeight="1" x14ac:dyDescent="0.25">
      <c r="A248" s="9" t="s">
        <v>10</v>
      </c>
      <c r="B248" s="21" t="s">
        <v>9</v>
      </c>
      <c r="C248" s="91">
        <f>SUM(C249:C259)</f>
        <v>256272</v>
      </c>
      <c r="D248" s="91">
        <f t="shared" ref="D248:E248" si="116">SUM(D249:D259)</f>
        <v>0</v>
      </c>
      <c r="E248" s="91">
        <f t="shared" si="116"/>
        <v>0</v>
      </c>
      <c r="F248" s="38">
        <f>SUM(F249:F259)</f>
        <v>0</v>
      </c>
      <c r="G248" s="38">
        <f>SUM(G249:G259)</f>
        <v>0</v>
      </c>
      <c r="H248" s="38">
        <f>SUM(H249:H259)</f>
        <v>0</v>
      </c>
      <c r="I248" s="38">
        <f t="shared" si="102"/>
        <v>-256272</v>
      </c>
      <c r="J248" s="38">
        <f t="shared" si="102"/>
        <v>0</v>
      </c>
      <c r="K248" s="38">
        <f t="shared" si="102"/>
        <v>0</v>
      </c>
      <c r="L248" s="38">
        <f>SUM(L249:L259)</f>
        <v>0</v>
      </c>
      <c r="M248" s="38">
        <f>SUM(M249:M259)</f>
        <v>0</v>
      </c>
      <c r="N248" s="38">
        <f>SUM(N249:N259)</f>
        <v>0</v>
      </c>
      <c r="O248" s="38">
        <f t="shared" si="103"/>
        <v>0</v>
      </c>
      <c r="P248" s="38">
        <f t="shared" si="103"/>
        <v>0</v>
      </c>
      <c r="Q248" s="38">
        <f t="shared" si="103"/>
        <v>0</v>
      </c>
      <c r="R248" s="38">
        <f>SUM(R249:R259)</f>
        <v>0</v>
      </c>
      <c r="S248" s="38">
        <f>SUM(S249:S259)</f>
        <v>0</v>
      </c>
      <c r="T248" s="38">
        <f>SUM(T249:T259)</f>
        <v>0</v>
      </c>
      <c r="U248" s="38">
        <f t="shared" si="104"/>
        <v>0</v>
      </c>
      <c r="V248" s="38">
        <f t="shared" si="104"/>
        <v>0</v>
      </c>
      <c r="W248" s="38">
        <f t="shared" si="104"/>
        <v>0</v>
      </c>
      <c r="X248" s="41"/>
      <c r="Y248" s="41"/>
      <c r="Z248" s="41"/>
    </row>
    <row r="249" spans="1:26" s="13" customFormat="1" ht="49.5" customHeight="1" x14ac:dyDescent="0.25">
      <c r="A249" s="11"/>
      <c r="B249" s="61" t="s">
        <v>318</v>
      </c>
      <c r="C249" s="53">
        <v>1000</v>
      </c>
      <c r="D249" s="53">
        <v>0</v>
      </c>
      <c r="E249" s="53">
        <v>0</v>
      </c>
      <c r="F249" s="39"/>
      <c r="G249" s="39"/>
      <c r="H249" s="39"/>
      <c r="I249" s="39">
        <f t="shared" si="102"/>
        <v>-1000</v>
      </c>
      <c r="J249" s="39">
        <f t="shared" si="102"/>
        <v>0</v>
      </c>
      <c r="K249" s="39">
        <f t="shared" si="102"/>
        <v>0</v>
      </c>
      <c r="L249" s="39"/>
      <c r="M249" s="39"/>
      <c r="N249" s="39"/>
      <c r="O249" s="39">
        <f t="shared" si="103"/>
        <v>0</v>
      </c>
      <c r="P249" s="39">
        <f t="shared" si="103"/>
        <v>0</v>
      </c>
      <c r="Q249" s="39">
        <f t="shared" si="103"/>
        <v>0</v>
      </c>
      <c r="R249" s="39"/>
      <c r="S249" s="39"/>
      <c r="T249" s="39"/>
      <c r="U249" s="39">
        <f t="shared" si="104"/>
        <v>0</v>
      </c>
      <c r="V249" s="39">
        <f t="shared" si="104"/>
        <v>0</v>
      </c>
      <c r="W249" s="39">
        <f t="shared" si="104"/>
        <v>0</v>
      </c>
      <c r="X249" s="30"/>
      <c r="Y249" s="30"/>
      <c r="Z249" s="30"/>
    </row>
    <row r="250" spans="1:26" s="13" customFormat="1" ht="39" hidden="1" customHeight="1" x14ac:dyDescent="0.25">
      <c r="A250" s="11"/>
      <c r="B250" s="61" t="s">
        <v>253</v>
      </c>
      <c r="C250" s="53"/>
      <c r="D250" s="53"/>
      <c r="E250" s="53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0"/>
      <c r="Y250" s="30"/>
      <c r="Z250" s="30"/>
    </row>
    <row r="251" spans="1:26" s="13" customFormat="1" ht="66.75" customHeight="1" x14ac:dyDescent="0.25">
      <c r="A251" s="11"/>
      <c r="B251" s="61" t="s">
        <v>260</v>
      </c>
      <c r="C251" s="53">
        <v>255272</v>
      </c>
      <c r="D251" s="53">
        <v>0</v>
      </c>
      <c r="E251" s="53">
        <v>0</v>
      </c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0"/>
      <c r="Y251" s="30"/>
      <c r="Z251" s="30"/>
    </row>
    <row r="252" spans="1:26" s="13" customFormat="1" ht="78" hidden="1" customHeight="1" x14ac:dyDescent="0.25">
      <c r="A252" s="11"/>
      <c r="B252" s="61" t="s">
        <v>347</v>
      </c>
      <c r="C252" s="53"/>
      <c r="D252" s="53"/>
      <c r="E252" s="53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0"/>
      <c r="Y252" s="30"/>
      <c r="Z252" s="30"/>
    </row>
    <row r="253" spans="1:26" s="13" customFormat="1" ht="35.25" hidden="1" customHeight="1" x14ac:dyDescent="0.25">
      <c r="A253" s="11"/>
      <c r="B253" s="61" t="s">
        <v>408</v>
      </c>
      <c r="C253" s="53"/>
      <c r="D253" s="53"/>
      <c r="E253" s="53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0"/>
      <c r="Y253" s="30"/>
      <c r="Z253" s="30"/>
    </row>
    <row r="254" spans="1:26" s="13" customFormat="1" ht="51" hidden="1" customHeight="1" x14ac:dyDescent="0.25">
      <c r="A254" s="11"/>
      <c r="B254" s="61" t="s">
        <v>409</v>
      </c>
      <c r="C254" s="53"/>
      <c r="D254" s="53"/>
      <c r="E254" s="53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0"/>
      <c r="Y254" s="30"/>
      <c r="Z254" s="30"/>
    </row>
    <row r="255" spans="1:26" s="13" customFormat="1" ht="42.75" hidden="1" customHeight="1" x14ac:dyDescent="0.25">
      <c r="A255" s="11"/>
      <c r="B255" s="61" t="s">
        <v>410</v>
      </c>
      <c r="C255" s="53"/>
      <c r="D255" s="53"/>
      <c r="E255" s="53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0"/>
      <c r="Y255" s="30"/>
      <c r="Z255" s="30"/>
    </row>
    <row r="256" spans="1:26" s="13" customFormat="1" ht="99" hidden="1" customHeight="1" x14ac:dyDescent="0.25">
      <c r="A256" s="11"/>
      <c r="B256" s="61" t="s">
        <v>411</v>
      </c>
      <c r="C256" s="53"/>
      <c r="D256" s="53"/>
      <c r="E256" s="53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0"/>
      <c r="Y256" s="30"/>
      <c r="Z256" s="30"/>
    </row>
    <row r="257" spans="1:26" s="13" customFormat="1" ht="68.25" hidden="1" customHeight="1" x14ac:dyDescent="0.25">
      <c r="A257" s="11"/>
      <c r="B257" s="61" t="s">
        <v>412</v>
      </c>
      <c r="C257" s="53"/>
      <c r="D257" s="53"/>
      <c r="E257" s="53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0"/>
      <c r="Y257" s="30"/>
      <c r="Z257" s="30"/>
    </row>
    <row r="258" spans="1:26" s="13" customFormat="1" ht="70.5" hidden="1" customHeight="1" x14ac:dyDescent="0.25">
      <c r="A258" s="11"/>
      <c r="B258" s="61" t="s">
        <v>413</v>
      </c>
      <c r="C258" s="53"/>
      <c r="D258" s="53"/>
      <c r="E258" s="53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0"/>
      <c r="Y258" s="30"/>
      <c r="Z258" s="30"/>
    </row>
    <row r="259" spans="1:26" s="13" customFormat="1" ht="53.25" hidden="1" customHeight="1" x14ac:dyDescent="0.25">
      <c r="A259" s="11"/>
      <c r="B259" s="61" t="s">
        <v>414</v>
      </c>
      <c r="C259" s="53"/>
      <c r="D259" s="53"/>
      <c r="E259" s="53"/>
      <c r="F259" s="39"/>
      <c r="G259" s="39"/>
      <c r="H259" s="39"/>
      <c r="I259" s="39">
        <f t="shared" si="102"/>
        <v>0</v>
      </c>
      <c r="J259" s="39">
        <f t="shared" si="102"/>
        <v>0</v>
      </c>
      <c r="K259" s="39">
        <f t="shared" si="102"/>
        <v>0</v>
      </c>
      <c r="L259" s="39"/>
      <c r="M259" s="39"/>
      <c r="N259" s="39"/>
      <c r="O259" s="39">
        <f t="shared" si="103"/>
        <v>0</v>
      </c>
      <c r="P259" s="39">
        <f t="shared" si="103"/>
        <v>0</v>
      </c>
      <c r="Q259" s="39">
        <f t="shared" si="103"/>
        <v>0</v>
      </c>
      <c r="R259" s="39"/>
      <c r="S259" s="39"/>
      <c r="T259" s="39"/>
      <c r="U259" s="39">
        <f t="shared" si="104"/>
        <v>0</v>
      </c>
      <c r="V259" s="39">
        <f t="shared" si="104"/>
        <v>0</v>
      </c>
      <c r="W259" s="39">
        <f t="shared" si="104"/>
        <v>0</v>
      </c>
      <c r="X259" s="30"/>
      <c r="Y259" s="30"/>
      <c r="Z259" s="30"/>
    </row>
    <row r="260" spans="1:26" s="7" customFormat="1" ht="34.5" hidden="1" customHeight="1" x14ac:dyDescent="0.25">
      <c r="A260" s="27" t="s">
        <v>275</v>
      </c>
      <c r="B260" s="28" t="s">
        <v>276</v>
      </c>
      <c r="C260" s="6"/>
      <c r="D260" s="6"/>
      <c r="E260" s="6"/>
      <c r="F260" s="33"/>
      <c r="G260" s="33"/>
      <c r="H260" s="33"/>
      <c r="I260" s="33">
        <f t="shared" si="102"/>
        <v>0</v>
      </c>
      <c r="J260" s="33">
        <f t="shared" si="102"/>
        <v>0</v>
      </c>
      <c r="K260" s="33">
        <f t="shared" si="102"/>
        <v>0</v>
      </c>
      <c r="L260" s="33"/>
      <c r="M260" s="33"/>
      <c r="N260" s="33"/>
      <c r="O260" s="33">
        <f t="shared" si="103"/>
        <v>0</v>
      </c>
      <c r="P260" s="33">
        <f t="shared" si="103"/>
        <v>0</v>
      </c>
      <c r="Q260" s="33">
        <f t="shared" si="103"/>
        <v>0</v>
      </c>
      <c r="R260" s="33"/>
      <c r="S260" s="33"/>
      <c r="T260" s="33"/>
      <c r="U260" s="33">
        <f t="shared" si="104"/>
        <v>0</v>
      </c>
      <c r="V260" s="33">
        <f t="shared" si="104"/>
        <v>0</v>
      </c>
      <c r="W260" s="33">
        <f t="shared" si="104"/>
        <v>0</v>
      </c>
      <c r="X260" s="42"/>
      <c r="Y260" s="42"/>
      <c r="Z260" s="42"/>
    </row>
    <row r="261" spans="1:26" s="7" customFormat="1" ht="34.5" hidden="1" customHeight="1" x14ac:dyDescent="0.25">
      <c r="A261" s="27" t="s">
        <v>8</v>
      </c>
      <c r="B261" s="28" t="s">
        <v>7</v>
      </c>
      <c r="C261" s="6"/>
      <c r="D261" s="6"/>
      <c r="E261" s="6"/>
      <c r="F261" s="33"/>
      <c r="G261" s="33"/>
      <c r="H261" s="33"/>
      <c r="I261" s="33">
        <f t="shared" si="102"/>
        <v>0</v>
      </c>
      <c r="J261" s="33">
        <f t="shared" si="102"/>
        <v>0</v>
      </c>
      <c r="K261" s="33">
        <f t="shared" si="102"/>
        <v>0</v>
      </c>
      <c r="L261" s="33"/>
      <c r="M261" s="33"/>
      <c r="N261" s="33"/>
      <c r="O261" s="33">
        <f t="shared" si="103"/>
        <v>0</v>
      </c>
      <c r="P261" s="33">
        <f t="shared" si="103"/>
        <v>0</v>
      </c>
      <c r="Q261" s="33">
        <f t="shared" si="103"/>
        <v>0</v>
      </c>
      <c r="R261" s="33"/>
      <c r="S261" s="33"/>
      <c r="T261" s="33"/>
      <c r="U261" s="33">
        <f t="shared" si="104"/>
        <v>0</v>
      </c>
      <c r="V261" s="33">
        <f t="shared" si="104"/>
        <v>0</v>
      </c>
      <c r="W261" s="33">
        <f t="shared" si="104"/>
        <v>0</v>
      </c>
      <c r="X261" s="42"/>
      <c r="Y261" s="42"/>
      <c r="Z261" s="42"/>
    </row>
    <row r="262" spans="1:26" s="7" customFormat="1" ht="21.75" hidden="1" customHeight="1" x14ac:dyDescent="0.25">
      <c r="A262" s="27" t="s">
        <v>6</v>
      </c>
      <c r="B262" s="28" t="s">
        <v>5</v>
      </c>
      <c r="C262" s="6"/>
      <c r="D262" s="6"/>
      <c r="E262" s="6"/>
      <c r="F262" s="33"/>
      <c r="G262" s="33"/>
      <c r="H262" s="33"/>
      <c r="I262" s="33">
        <f t="shared" si="102"/>
        <v>0</v>
      </c>
      <c r="J262" s="33">
        <f t="shared" si="102"/>
        <v>0</v>
      </c>
      <c r="K262" s="33">
        <f t="shared" si="102"/>
        <v>0</v>
      </c>
      <c r="L262" s="33"/>
      <c r="M262" s="33"/>
      <c r="N262" s="33"/>
      <c r="O262" s="33">
        <f t="shared" si="103"/>
        <v>0</v>
      </c>
      <c r="P262" s="33">
        <f t="shared" si="103"/>
        <v>0</v>
      </c>
      <c r="Q262" s="33">
        <f t="shared" si="103"/>
        <v>0</v>
      </c>
      <c r="R262" s="33"/>
      <c r="S262" s="33"/>
      <c r="T262" s="33"/>
      <c r="U262" s="33">
        <f t="shared" si="104"/>
        <v>0</v>
      </c>
      <c r="V262" s="33">
        <f t="shared" si="104"/>
        <v>0</v>
      </c>
      <c r="W262" s="33">
        <f t="shared" si="104"/>
        <v>0</v>
      </c>
      <c r="X262" s="42"/>
      <c r="Y262" s="42"/>
      <c r="Z262" s="42"/>
    </row>
    <row r="263" spans="1:26" s="7" customFormat="1" ht="64.5" hidden="1" customHeight="1" x14ac:dyDescent="0.25">
      <c r="A263" s="4" t="s">
        <v>4</v>
      </c>
      <c r="B263" s="8" t="s">
        <v>3</v>
      </c>
      <c r="C263" s="6">
        <f>SUM(C264:C266)</f>
        <v>0</v>
      </c>
      <c r="D263" s="6">
        <f t="shared" ref="D263:E263" si="117">SUM(D264:D266)</f>
        <v>0</v>
      </c>
      <c r="E263" s="6">
        <f t="shared" si="117"/>
        <v>0</v>
      </c>
      <c r="F263" s="33"/>
      <c r="G263" s="33"/>
      <c r="H263" s="33"/>
      <c r="I263" s="33">
        <f t="shared" si="102"/>
        <v>0</v>
      </c>
      <c r="J263" s="33">
        <f t="shared" si="102"/>
        <v>0</v>
      </c>
      <c r="K263" s="33">
        <f t="shared" si="102"/>
        <v>0</v>
      </c>
      <c r="L263" s="33"/>
      <c r="M263" s="33"/>
      <c r="N263" s="33"/>
      <c r="O263" s="33">
        <f t="shared" si="103"/>
        <v>0</v>
      </c>
      <c r="P263" s="33">
        <f t="shared" si="103"/>
        <v>0</v>
      </c>
      <c r="Q263" s="33">
        <f t="shared" si="103"/>
        <v>0</v>
      </c>
      <c r="R263" s="33">
        <f>SUM(R264:R266)</f>
        <v>0</v>
      </c>
      <c r="S263" s="33"/>
      <c r="T263" s="33"/>
      <c r="U263" s="33">
        <f t="shared" si="104"/>
        <v>0</v>
      </c>
      <c r="V263" s="33">
        <f t="shared" si="104"/>
        <v>0</v>
      </c>
      <c r="W263" s="33">
        <f t="shared" si="104"/>
        <v>0</v>
      </c>
      <c r="X263" s="42"/>
      <c r="Y263" s="42"/>
      <c r="Z263" s="42"/>
    </row>
    <row r="264" spans="1:26" ht="32.25" hidden="1" customHeight="1" x14ac:dyDescent="0.25">
      <c r="A264" s="69" t="s">
        <v>415</v>
      </c>
      <c r="B264" s="21" t="s">
        <v>247</v>
      </c>
      <c r="C264" s="91"/>
      <c r="D264" s="91"/>
      <c r="E264" s="91"/>
      <c r="F264" s="38"/>
      <c r="G264" s="38"/>
      <c r="H264" s="38"/>
      <c r="I264" s="38">
        <f t="shared" si="102"/>
        <v>0</v>
      </c>
      <c r="J264" s="38">
        <f t="shared" si="102"/>
        <v>0</v>
      </c>
      <c r="K264" s="38">
        <f t="shared" si="102"/>
        <v>0</v>
      </c>
      <c r="L264" s="38"/>
      <c r="M264" s="38"/>
      <c r="N264" s="38"/>
      <c r="O264" s="38">
        <f t="shared" si="103"/>
        <v>0</v>
      </c>
      <c r="P264" s="38">
        <f t="shared" si="103"/>
        <v>0</v>
      </c>
      <c r="Q264" s="38">
        <f t="shared" si="103"/>
        <v>0</v>
      </c>
      <c r="R264" s="38"/>
      <c r="S264" s="38"/>
      <c r="T264" s="38"/>
      <c r="U264" s="38">
        <f t="shared" si="104"/>
        <v>0</v>
      </c>
      <c r="V264" s="38">
        <f t="shared" si="104"/>
        <v>0</v>
      </c>
      <c r="W264" s="38">
        <f t="shared" si="104"/>
        <v>0</v>
      </c>
      <c r="X264" s="41"/>
      <c r="Y264" s="41"/>
      <c r="Z264" s="41"/>
    </row>
    <row r="265" spans="1:26" ht="32.25" hidden="1" customHeight="1" x14ac:dyDescent="0.25">
      <c r="A265" s="69" t="s">
        <v>416</v>
      </c>
      <c r="B265" s="21" t="s">
        <v>248</v>
      </c>
      <c r="C265" s="91"/>
      <c r="D265" s="91"/>
      <c r="E265" s="91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41"/>
      <c r="Y265" s="41"/>
      <c r="Z265" s="41"/>
    </row>
    <row r="266" spans="1:26" ht="32.25" hidden="1" customHeight="1" x14ac:dyDescent="0.25">
      <c r="A266" s="69" t="s">
        <v>417</v>
      </c>
      <c r="B266" s="21" t="s">
        <v>418</v>
      </c>
      <c r="C266" s="91"/>
      <c r="D266" s="91"/>
      <c r="E266" s="91"/>
      <c r="F266" s="38"/>
      <c r="G266" s="38"/>
      <c r="H266" s="38"/>
      <c r="I266" s="38">
        <f t="shared" si="102"/>
        <v>0</v>
      </c>
      <c r="J266" s="38">
        <f t="shared" si="102"/>
        <v>0</v>
      </c>
      <c r="K266" s="38">
        <f t="shared" si="102"/>
        <v>0</v>
      </c>
      <c r="L266" s="38"/>
      <c r="M266" s="38"/>
      <c r="N266" s="38"/>
      <c r="O266" s="38">
        <f t="shared" si="103"/>
        <v>0</v>
      </c>
      <c r="P266" s="38">
        <f t="shared" si="103"/>
        <v>0</v>
      </c>
      <c r="Q266" s="38">
        <f t="shared" si="103"/>
        <v>0</v>
      </c>
      <c r="R266" s="38"/>
      <c r="S266" s="38"/>
      <c r="T266" s="38"/>
      <c r="U266" s="38">
        <f t="shared" si="104"/>
        <v>0</v>
      </c>
      <c r="V266" s="38">
        <f t="shared" si="104"/>
        <v>0</v>
      </c>
      <c r="W266" s="38">
        <f t="shared" si="104"/>
        <v>0</v>
      </c>
      <c r="X266" s="41"/>
      <c r="Y266" s="41"/>
      <c r="Z266" s="41"/>
    </row>
    <row r="267" spans="1:26" s="7" customFormat="1" ht="51.75" hidden="1" customHeight="1" x14ac:dyDescent="0.25">
      <c r="A267" s="4" t="s">
        <v>2</v>
      </c>
      <c r="B267" s="8" t="s">
        <v>1</v>
      </c>
      <c r="C267" s="6">
        <f>SUM(C268:C269)</f>
        <v>0</v>
      </c>
      <c r="D267" s="6">
        <f t="shared" ref="D267:E267" si="118">SUM(D268:D269)</f>
        <v>0</v>
      </c>
      <c r="E267" s="6">
        <f t="shared" si="118"/>
        <v>0</v>
      </c>
      <c r="F267" s="33"/>
      <c r="G267" s="33"/>
      <c r="H267" s="33"/>
      <c r="I267" s="33">
        <f t="shared" si="102"/>
        <v>0</v>
      </c>
      <c r="J267" s="33">
        <f t="shared" si="102"/>
        <v>0</v>
      </c>
      <c r="K267" s="33">
        <f t="shared" si="102"/>
        <v>0</v>
      </c>
      <c r="L267" s="33"/>
      <c r="M267" s="33"/>
      <c r="N267" s="33"/>
      <c r="O267" s="33">
        <f t="shared" si="103"/>
        <v>0</v>
      </c>
      <c r="P267" s="33">
        <f t="shared" si="103"/>
        <v>0</v>
      </c>
      <c r="Q267" s="33">
        <f t="shared" si="103"/>
        <v>0</v>
      </c>
      <c r="R267" s="33">
        <f t="shared" ref="R267:T267" si="119">SUM(R268:R269)</f>
        <v>0</v>
      </c>
      <c r="S267" s="33">
        <f t="shared" si="119"/>
        <v>0</v>
      </c>
      <c r="T267" s="33">
        <f t="shared" si="119"/>
        <v>0</v>
      </c>
      <c r="U267" s="33">
        <f t="shared" si="104"/>
        <v>0</v>
      </c>
      <c r="V267" s="33">
        <f t="shared" si="104"/>
        <v>0</v>
      </c>
      <c r="W267" s="33">
        <f t="shared" si="104"/>
        <v>0</v>
      </c>
      <c r="X267" s="42"/>
      <c r="Y267" s="42"/>
      <c r="Z267" s="42"/>
    </row>
    <row r="268" spans="1:26" ht="82.5" hidden="1" customHeight="1" x14ac:dyDescent="0.25">
      <c r="A268" s="69" t="s">
        <v>250</v>
      </c>
      <c r="B268" s="21" t="s">
        <v>349</v>
      </c>
      <c r="C268" s="91"/>
      <c r="D268" s="91"/>
      <c r="E268" s="91"/>
      <c r="F268" s="38"/>
      <c r="G268" s="38"/>
      <c r="H268" s="38"/>
      <c r="I268" s="38"/>
      <c r="J268" s="38"/>
      <c r="K268" s="38"/>
      <c r="L268" s="38"/>
      <c r="M268" s="38"/>
      <c r="N268" s="38"/>
      <c r="O268" s="38">
        <f t="shared" si="103"/>
        <v>0</v>
      </c>
      <c r="P268" s="38">
        <f t="shared" si="103"/>
        <v>0</v>
      </c>
      <c r="Q268" s="38">
        <f t="shared" si="103"/>
        <v>0</v>
      </c>
      <c r="R268" s="38"/>
      <c r="S268" s="38"/>
      <c r="T268" s="38"/>
      <c r="U268" s="38"/>
      <c r="V268" s="38"/>
      <c r="W268" s="38"/>
      <c r="X268" s="41"/>
      <c r="Y268" s="41"/>
      <c r="Z268" s="41"/>
    </row>
    <row r="269" spans="1:26" ht="48" hidden="1" customHeight="1" x14ac:dyDescent="0.25">
      <c r="A269" s="9" t="s">
        <v>250</v>
      </c>
      <c r="B269" s="21" t="s">
        <v>249</v>
      </c>
      <c r="C269" s="91"/>
      <c r="D269" s="91"/>
      <c r="E269" s="91"/>
      <c r="F269" s="38"/>
      <c r="G269" s="38"/>
      <c r="H269" s="38"/>
      <c r="I269" s="38">
        <f t="shared" si="102"/>
        <v>0</v>
      </c>
      <c r="J269" s="38">
        <f t="shared" si="102"/>
        <v>0</v>
      </c>
      <c r="K269" s="38">
        <f t="shared" si="102"/>
        <v>0</v>
      </c>
      <c r="L269" s="38"/>
      <c r="M269" s="38"/>
      <c r="N269" s="38"/>
      <c r="O269" s="38">
        <f t="shared" si="103"/>
        <v>0</v>
      </c>
      <c r="P269" s="38">
        <f t="shared" si="103"/>
        <v>0</v>
      </c>
      <c r="Q269" s="38">
        <f t="shared" si="103"/>
        <v>0</v>
      </c>
      <c r="R269" s="38"/>
      <c r="S269" s="38"/>
      <c r="T269" s="38"/>
      <c r="U269" s="38">
        <f t="shared" si="104"/>
        <v>0</v>
      </c>
      <c r="V269" s="38">
        <f t="shared" si="104"/>
        <v>0</v>
      </c>
      <c r="W269" s="38">
        <f t="shared" si="104"/>
        <v>0</v>
      </c>
      <c r="X269" s="41"/>
      <c r="Y269" s="41"/>
      <c r="Z269" s="41"/>
    </row>
    <row r="270" spans="1:26" s="7" customFormat="1" ht="25.5" customHeight="1" x14ac:dyDescent="0.25">
      <c r="A270" s="20"/>
      <c r="B270" s="5" t="s">
        <v>0</v>
      </c>
      <c r="C270" s="6">
        <f>C8+C121</f>
        <v>12425393.111929998</v>
      </c>
      <c r="D270" s="6">
        <f>D8+D121</f>
        <v>8290682.8736099992</v>
      </c>
      <c r="E270" s="6">
        <f>E8+E121</f>
        <v>9327103.0636100005</v>
      </c>
      <c r="F270" s="33" t="e">
        <f>F8+F121</f>
        <v>#REF!</v>
      </c>
      <c r="G270" s="33" t="e">
        <f>G8+G121</f>
        <v>#REF!</v>
      </c>
      <c r="H270" s="33" t="e">
        <f>H8+H121</f>
        <v>#REF!</v>
      </c>
      <c r="I270" s="33" t="e">
        <f>F270-C270</f>
        <v>#REF!</v>
      </c>
      <c r="J270" s="33" t="e">
        <f t="shared" si="102"/>
        <v>#REF!</v>
      </c>
      <c r="K270" s="33" t="e">
        <f>H270-E270</f>
        <v>#REF!</v>
      </c>
      <c r="L270" s="33" t="e">
        <f>L8+L121</f>
        <v>#REF!</v>
      </c>
      <c r="M270" s="33" t="e">
        <f>M8+M121</f>
        <v>#REF!</v>
      </c>
      <c r="N270" s="33" t="e">
        <f>N8+N121</f>
        <v>#REF!</v>
      </c>
      <c r="O270" s="33" t="e">
        <f t="shared" si="103"/>
        <v>#REF!</v>
      </c>
      <c r="P270" s="33" t="e">
        <f t="shared" si="103"/>
        <v>#REF!</v>
      </c>
      <c r="Q270" s="33" t="e">
        <f t="shared" si="103"/>
        <v>#REF!</v>
      </c>
      <c r="R270" s="33" t="e">
        <f>R8+R121</f>
        <v>#REF!</v>
      </c>
      <c r="S270" s="33" t="e">
        <f>S8+S121</f>
        <v>#REF!</v>
      </c>
      <c r="T270" s="33" t="e">
        <f>T8+T121</f>
        <v>#REF!</v>
      </c>
      <c r="U270" s="33" t="e">
        <f t="shared" si="104"/>
        <v>#REF!</v>
      </c>
      <c r="V270" s="33" t="e">
        <f t="shared" si="104"/>
        <v>#REF!</v>
      </c>
      <c r="W270" s="33" t="e">
        <f t="shared" si="104"/>
        <v>#REF!</v>
      </c>
      <c r="X270" s="42"/>
      <c r="Y270" s="42"/>
      <c r="Z270" s="42"/>
    </row>
    <row r="271" spans="1:26" ht="10.15" customHeight="1" x14ac:dyDescent="0.25">
      <c r="H271" s="59" t="s">
        <v>336</v>
      </c>
    </row>
    <row r="273" ht="14.25" customHeight="1" x14ac:dyDescent="0.25"/>
    <row r="274" ht="14.25" customHeight="1" x14ac:dyDescent="0.25"/>
  </sheetData>
  <mergeCells count="31">
    <mergeCell ref="C1:E1"/>
    <mergeCell ref="F1:H1"/>
    <mergeCell ref="L1:N1"/>
    <mergeCell ref="R1:T1"/>
    <mergeCell ref="A3:H3"/>
    <mergeCell ref="C5:E5"/>
    <mergeCell ref="F5:H5"/>
    <mergeCell ref="I5:K5"/>
    <mergeCell ref="L5:N5"/>
    <mergeCell ref="R5:T5"/>
    <mergeCell ref="U5:W5"/>
    <mergeCell ref="X5:Z5"/>
    <mergeCell ref="A6:A7"/>
    <mergeCell ref="B6:B7"/>
    <mergeCell ref="C6:C7"/>
    <mergeCell ref="D6:E6"/>
    <mergeCell ref="F6:F7"/>
    <mergeCell ref="G6:H6"/>
    <mergeCell ref="I6:I7"/>
    <mergeCell ref="O5:Q5"/>
    <mergeCell ref="J6:K6"/>
    <mergeCell ref="L6:L7"/>
    <mergeCell ref="M6:N6"/>
    <mergeCell ref="O6:O7"/>
    <mergeCell ref="Y6:Z6"/>
    <mergeCell ref="P6:Q6"/>
    <mergeCell ref="S6:T6"/>
    <mergeCell ref="U6:U7"/>
    <mergeCell ref="V6:W6"/>
    <mergeCell ref="X6:X7"/>
    <mergeCell ref="R6:R7"/>
  </mergeCells>
  <pageMargins left="1.1811023622047245" right="0.39370078740157483" top="0.78740157480314965" bottom="0.78740157480314965" header="0.19685039370078741" footer="0.23622047244094491"/>
  <pageSetup paperSize="9" scale="52" orientation="portrait" r:id="rId1"/>
  <headerFooter alignWithMargins="0"/>
  <rowBreaks count="1" manualBreakCount="1">
    <brk id="21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2023-11-16T14:01:16Z</cp:lastPrinted>
  <dcterms:created xsi:type="dcterms:W3CDTF">2020-11-06T11:10:42Z</dcterms:created>
  <dcterms:modified xsi:type="dcterms:W3CDTF">2023-11-16T14:02:00Z</dcterms:modified>
</cp:coreProperties>
</file>