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Утвержден Декабрь 2021 ПРОЕКТ по Закону МО\"/>
    </mc:Choice>
  </mc:AlternateContent>
  <bookViews>
    <workbookView xWindow="0" yWindow="1020" windowWidth="23040" windowHeight="8076"/>
  </bookViews>
  <sheets>
    <sheet name="доходы" sheetId="4" r:id="rId1"/>
  </sheets>
  <definedNames>
    <definedName name="_xlnm.Print_Titles" localSheetId="0">доходы!$A:$B,доходы!$15:$16</definedName>
    <definedName name="_xlnm.Print_Area" localSheetId="0">доходы!$A$1:$K$227</definedName>
  </definedNames>
  <calcPr calcId="162913"/>
</workbook>
</file>

<file path=xl/calcChain.xml><?xml version="1.0" encoding="utf-8"?>
<calcChain xmlns="http://schemas.openxmlformats.org/spreadsheetml/2006/main">
  <c r="D209" i="4" l="1"/>
  <c r="C209" i="4"/>
  <c r="C120" i="4" l="1"/>
  <c r="K177" i="4"/>
  <c r="N177" i="4"/>
  <c r="J177" i="4"/>
  <c r="M177" i="4"/>
  <c r="I177" i="4"/>
  <c r="L177" i="4"/>
  <c r="K185" i="4"/>
  <c r="N185" i="4"/>
  <c r="J185" i="4"/>
  <c r="M185" i="4"/>
  <c r="I185" i="4"/>
  <c r="L185" i="4"/>
  <c r="D164" i="4"/>
  <c r="E164" i="4"/>
  <c r="C164" i="4"/>
  <c r="D129" i="4"/>
  <c r="E129" i="4"/>
  <c r="D149" i="4"/>
  <c r="E149" i="4"/>
  <c r="C149" i="4"/>
  <c r="K169" i="4"/>
  <c r="N169" i="4"/>
  <c r="J169" i="4"/>
  <c r="M169" i="4"/>
  <c r="I169" i="4"/>
  <c r="L169" i="4"/>
  <c r="D214" i="4" l="1"/>
  <c r="E214" i="4"/>
  <c r="C214" i="4"/>
  <c r="D143" i="4" l="1"/>
  <c r="E143" i="4"/>
  <c r="C143" i="4"/>
  <c r="N144" i="4"/>
  <c r="M144" i="4"/>
  <c r="L144" i="4"/>
  <c r="K144" i="4"/>
  <c r="J144" i="4"/>
  <c r="I144" i="4"/>
  <c r="E142" i="4"/>
  <c r="E141" i="4" l="1"/>
  <c r="E140" i="4" s="1"/>
  <c r="D141" i="4"/>
  <c r="D140" i="4" s="1"/>
  <c r="C141" i="4"/>
  <c r="C140" i="4" s="1"/>
  <c r="D133" i="4" l="1"/>
  <c r="E133" i="4"/>
  <c r="C133" i="4"/>
  <c r="C130" i="4" l="1"/>
  <c r="C129" i="4" s="1"/>
  <c r="E139" i="4"/>
  <c r="D139" i="4"/>
  <c r="E128" i="4"/>
  <c r="D128" i="4"/>
  <c r="C128" i="4"/>
  <c r="K201" i="4" l="1"/>
  <c r="J201" i="4"/>
  <c r="I201" i="4"/>
  <c r="D190" i="4"/>
  <c r="E190" i="4"/>
  <c r="C190" i="4"/>
  <c r="D211" i="4"/>
  <c r="E211" i="4"/>
  <c r="C211" i="4"/>
  <c r="E204" i="4"/>
  <c r="D204" i="4"/>
  <c r="C204" i="4"/>
  <c r="I141" i="4"/>
  <c r="J141" i="4"/>
  <c r="K141" i="4"/>
  <c r="F67" i="4"/>
  <c r="G67" i="4"/>
  <c r="H67" i="4"/>
  <c r="N224" i="4" l="1"/>
  <c r="M224" i="4"/>
  <c r="L224" i="4"/>
  <c r="K224" i="4"/>
  <c r="J224" i="4"/>
  <c r="I224" i="4"/>
  <c r="N221" i="4"/>
  <c r="M221" i="4"/>
  <c r="L221" i="4"/>
  <c r="K221" i="4"/>
  <c r="J221" i="4"/>
  <c r="I221" i="4"/>
  <c r="N220" i="4"/>
  <c r="M220" i="4"/>
  <c r="L220" i="4"/>
  <c r="K220" i="4"/>
  <c r="J220" i="4"/>
  <c r="I220" i="4"/>
  <c r="N219" i="4"/>
  <c r="M219" i="4"/>
  <c r="L219" i="4"/>
  <c r="K219" i="4"/>
  <c r="J219" i="4"/>
  <c r="I219" i="4"/>
  <c r="N216" i="4"/>
  <c r="M216" i="4"/>
  <c r="L216" i="4"/>
  <c r="K216" i="4"/>
  <c r="J216" i="4"/>
  <c r="I216" i="4"/>
  <c r="N215" i="4"/>
  <c r="M215" i="4"/>
  <c r="L215" i="4"/>
  <c r="K215" i="4"/>
  <c r="J215" i="4"/>
  <c r="I215" i="4"/>
  <c r="H214" i="4"/>
  <c r="H212" i="4" s="1"/>
  <c r="G214" i="4"/>
  <c r="F214" i="4"/>
  <c r="E212" i="4"/>
  <c r="D212" i="4"/>
  <c r="C212" i="4"/>
  <c r="N213" i="4"/>
  <c r="M213" i="4"/>
  <c r="L213" i="4"/>
  <c r="K213" i="4"/>
  <c r="J213" i="4"/>
  <c r="I213" i="4"/>
  <c r="N211" i="4"/>
  <c r="M211" i="4"/>
  <c r="L211" i="4"/>
  <c r="K211" i="4"/>
  <c r="J211" i="4"/>
  <c r="I211" i="4"/>
  <c r="N210" i="4"/>
  <c r="M210" i="4"/>
  <c r="L210" i="4"/>
  <c r="K210" i="4"/>
  <c r="J210" i="4"/>
  <c r="I210" i="4"/>
  <c r="N209" i="4"/>
  <c r="M209" i="4"/>
  <c r="L209" i="4"/>
  <c r="K209" i="4"/>
  <c r="J209" i="4"/>
  <c r="I209" i="4"/>
  <c r="H208" i="4"/>
  <c r="G208" i="4"/>
  <c r="F208" i="4"/>
  <c r="E208" i="4"/>
  <c r="D208" i="4"/>
  <c r="C208" i="4"/>
  <c r="N207" i="4"/>
  <c r="M207" i="4"/>
  <c r="L207" i="4"/>
  <c r="K207" i="4"/>
  <c r="J207" i="4"/>
  <c r="I207" i="4"/>
  <c r="N206" i="4"/>
  <c r="M206" i="4"/>
  <c r="L206" i="4"/>
  <c r="K206" i="4"/>
  <c r="J206" i="4"/>
  <c r="I206" i="4"/>
  <c r="N205" i="4"/>
  <c r="M205" i="4"/>
  <c r="L205" i="4"/>
  <c r="K205" i="4"/>
  <c r="J205" i="4"/>
  <c r="I205" i="4"/>
  <c r="N204" i="4"/>
  <c r="M204" i="4"/>
  <c r="L204" i="4"/>
  <c r="K204" i="4"/>
  <c r="J204" i="4"/>
  <c r="I204" i="4"/>
  <c r="N203" i="4"/>
  <c r="M203" i="4"/>
  <c r="L203" i="4"/>
  <c r="K203" i="4"/>
  <c r="J203" i="4"/>
  <c r="I203" i="4"/>
  <c r="H202" i="4"/>
  <c r="G202" i="4"/>
  <c r="F202" i="4"/>
  <c r="E202" i="4"/>
  <c r="D202" i="4"/>
  <c r="C202" i="4"/>
  <c r="N200" i="4"/>
  <c r="M200" i="4"/>
  <c r="L200" i="4"/>
  <c r="K200" i="4"/>
  <c r="J200" i="4"/>
  <c r="I200" i="4"/>
  <c r="N199" i="4"/>
  <c r="M199" i="4"/>
  <c r="L199" i="4"/>
  <c r="K199" i="4"/>
  <c r="J199" i="4"/>
  <c r="I199" i="4"/>
  <c r="N198" i="4"/>
  <c r="M198" i="4"/>
  <c r="L198" i="4"/>
  <c r="K198" i="4"/>
  <c r="J198" i="4"/>
  <c r="I198" i="4"/>
  <c r="N197" i="4"/>
  <c r="M197" i="4"/>
  <c r="L197" i="4"/>
  <c r="K197" i="4"/>
  <c r="J197" i="4"/>
  <c r="I197" i="4"/>
  <c r="N196" i="4"/>
  <c r="M196" i="4"/>
  <c r="L196" i="4"/>
  <c r="K196" i="4"/>
  <c r="J196" i="4"/>
  <c r="I196" i="4"/>
  <c r="N195" i="4"/>
  <c r="M195" i="4"/>
  <c r="L195" i="4"/>
  <c r="K195" i="4"/>
  <c r="J195" i="4"/>
  <c r="I195" i="4"/>
  <c r="N194" i="4"/>
  <c r="M194" i="4"/>
  <c r="L194" i="4"/>
  <c r="K194" i="4"/>
  <c r="J194" i="4"/>
  <c r="I194" i="4"/>
  <c r="N193" i="4"/>
  <c r="M193" i="4"/>
  <c r="L193" i="4"/>
  <c r="K193" i="4"/>
  <c r="J193" i="4"/>
  <c r="I193" i="4"/>
  <c r="N192" i="4"/>
  <c r="M192" i="4"/>
  <c r="L192" i="4"/>
  <c r="K192" i="4"/>
  <c r="J192" i="4"/>
  <c r="I192" i="4"/>
  <c r="N191" i="4"/>
  <c r="M191" i="4"/>
  <c r="L191" i="4"/>
  <c r="K191" i="4"/>
  <c r="J191" i="4"/>
  <c r="I191" i="4"/>
  <c r="H190" i="4"/>
  <c r="G190" i="4"/>
  <c r="F190" i="4"/>
  <c r="N189" i="4"/>
  <c r="M189" i="4"/>
  <c r="L189" i="4"/>
  <c r="K189" i="4"/>
  <c r="J189" i="4"/>
  <c r="I189" i="4"/>
  <c r="N188" i="4"/>
  <c r="M188" i="4"/>
  <c r="L188" i="4"/>
  <c r="K188" i="4"/>
  <c r="J188" i="4"/>
  <c r="I188" i="4"/>
  <c r="H187" i="4"/>
  <c r="G187" i="4"/>
  <c r="F187" i="4"/>
  <c r="E187" i="4"/>
  <c r="D187" i="4"/>
  <c r="C187" i="4"/>
  <c r="N184" i="4"/>
  <c r="M184" i="4"/>
  <c r="L184" i="4"/>
  <c r="K184" i="4"/>
  <c r="J184" i="4"/>
  <c r="I184" i="4"/>
  <c r="N183" i="4"/>
  <c r="M183" i="4"/>
  <c r="L183" i="4"/>
  <c r="K183" i="4"/>
  <c r="J183" i="4"/>
  <c r="I183" i="4"/>
  <c r="N182" i="4"/>
  <c r="M182" i="4"/>
  <c r="L182" i="4"/>
  <c r="K182" i="4"/>
  <c r="J182" i="4"/>
  <c r="I182" i="4"/>
  <c r="N181" i="4"/>
  <c r="M181" i="4"/>
  <c r="L181" i="4"/>
  <c r="K181" i="4"/>
  <c r="J181" i="4"/>
  <c r="I181" i="4"/>
  <c r="N180" i="4"/>
  <c r="M180" i="4"/>
  <c r="L180" i="4"/>
  <c r="K180" i="4"/>
  <c r="J180" i="4"/>
  <c r="I180" i="4"/>
  <c r="N179" i="4"/>
  <c r="M179" i="4"/>
  <c r="L179" i="4"/>
  <c r="K179" i="4"/>
  <c r="J179" i="4"/>
  <c r="I179" i="4"/>
  <c r="N178" i="4"/>
  <c r="M178" i="4"/>
  <c r="L178" i="4"/>
  <c r="K178" i="4"/>
  <c r="J178" i="4"/>
  <c r="I178" i="4"/>
  <c r="N176" i="4"/>
  <c r="M176" i="4"/>
  <c r="L176" i="4"/>
  <c r="K176" i="4"/>
  <c r="J176" i="4"/>
  <c r="I176" i="4"/>
  <c r="N175" i="4"/>
  <c r="M175" i="4"/>
  <c r="L175" i="4"/>
  <c r="K175" i="4"/>
  <c r="J175" i="4"/>
  <c r="I175" i="4"/>
  <c r="N174" i="4"/>
  <c r="M174" i="4"/>
  <c r="L174" i="4"/>
  <c r="K174" i="4"/>
  <c r="J174" i="4"/>
  <c r="I174" i="4"/>
  <c r="N173" i="4"/>
  <c r="M173" i="4"/>
  <c r="L173" i="4"/>
  <c r="K173" i="4"/>
  <c r="J173" i="4"/>
  <c r="I173" i="4"/>
  <c r="N172" i="4"/>
  <c r="M172" i="4"/>
  <c r="L172" i="4"/>
  <c r="K172" i="4"/>
  <c r="J172" i="4"/>
  <c r="I172" i="4"/>
  <c r="N171" i="4"/>
  <c r="M171" i="4"/>
  <c r="L171" i="4"/>
  <c r="K171" i="4"/>
  <c r="J171" i="4"/>
  <c r="I171" i="4"/>
  <c r="N170" i="4"/>
  <c r="M170" i="4"/>
  <c r="L170" i="4"/>
  <c r="K170" i="4"/>
  <c r="J170" i="4"/>
  <c r="I170" i="4"/>
  <c r="N168" i="4"/>
  <c r="M168" i="4"/>
  <c r="L168" i="4"/>
  <c r="K168" i="4"/>
  <c r="J168" i="4"/>
  <c r="I168" i="4"/>
  <c r="N167" i="4"/>
  <c r="M167" i="4"/>
  <c r="L167" i="4"/>
  <c r="K167" i="4"/>
  <c r="J167" i="4"/>
  <c r="I167" i="4"/>
  <c r="N166" i="4"/>
  <c r="M166" i="4"/>
  <c r="L166" i="4"/>
  <c r="K166" i="4"/>
  <c r="J166" i="4"/>
  <c r="I166" i="4"/>
  <c r="N165" i="4"/>
  <c r="M165" i="4"/>
  <c r="L165" i="4"/>
  <c r="K165" i="4"/>
  <c r="J165" i="4"/>
  <c r="I165" i="4"/>
  <c r="H164" i="4"/>
  <c r="G164" i="4"/>
  <c r="F164" i="4"/>
  <c r="N163" i="4"/>
  <c r="M163" i="4"/>
  <c r="L163" i="4"/>
  <c r="K163" i="4"/>
  <c r="J163" i="4"/>
  <c r="I163" i="4"/>
  <c r="H162" i="4"/>
  <c r="G162" i="4"/>
  <c r="F162" i="4"/>
  <c r="E162" i="4"/>
  <c r="D162" i="4"/>
  <c r="C162" i="4"/>
  <c r="N161" i="4"/>
  <c r="M161" i="4"/>
  <c r="L161" i="4"/>
  <c r="K161" i="4"/>
  <c r="J161" i="4"/>
  <c r="I161" i="4"/>
  <c r="H160" i="4"/>
  <c r="G160" i="4"/>
  <c r="F160" i="4"/>
  <c r="E160" i="4"/>
  <c r="D160" i="4"/>
  <c r="C160" i="4"/>
  <c r="L160" i="4" s="1"/>
  <c r="N159" i="4"/>
  <c r="M159" i="4"/>
  <c r="L159" i="4"/>
  <c r="K159" i="4"/>
  <c r="J159" i="4"/>
  <c r="I159" i="4"/>
  <c r="H158" i="4"/>
  <c r="G158" i="4"/>
  <c r="F158" i="4"/>
  <c r="E158" i="4"/>
  <c r="D158" i="4"/>
  <c r="C158" i="4"/>
  <c r="N157" i="4"/>
  <c r="M157" i="4"/>
  <c r="L157" i="4"/>
  <c r="K157" i="4"/>
  <c r="J157" i="4"/>
  <c r="I157" i="4"/>
  <c r="H156" i="4"/>
  <c r="G156" i="4"/>
  <c r="F156" i="4"/>
  <c r="E156" i="4"/>
  <c r="D156" i="4"/>
  <c r="C156" i="4"/>
  <c r="N155" i="4"/>
  <c r="M155" i="4"/>
  <c r="L155" i="4"/>
  <c r="K155" i="4"/>
  <c r="J155" i="4"/>
  <c r="I155" i="4"/>
  <c r="H154" i="4"/>
  <c r="G154" i="4"/>
  <c r="F154" i="4"/>
  <c r="E154" i="4"/>
  <c r="D154" i="4"/>
  <c r="M154" i="4" s="1"/>
  <c r="C154" i="4"/>
  <c r="N153" i="4"/>
  <c r="M153" i="4"/>
  <c r="L153" i="4"/>
  <c r="K153" i="4"/>
  <c r="J153" i="4"/>
  <c r="I153" i="4"/>
  <c r="H152" i="4"/>
  <c r="G152" i="4"/>
  <c r="F152" i="4"/>
  <c r="E152" i="4"/>
  <c r="D152" i="4"/>
  <c r="C152" i="4"/>
  <c r="H149" i="4"/>
  <c r="G149" i="4"/>
  <c r="F149" i="4"/>
  <c r="N148" i="4"/>
  <c r="M148" i="4"/>
  <c r="L148" i="4"/>
  <c r="K148" i="4"/>
  <c r="J148" i="4"/>
  <c r="I148" i="4"/>
  <c r="N146" i="4"/>
  <c r="M146" i="4"/>
  <c r="L146" i="4"/>
  <c r="K146" i="4"/>
  <c r="J146" i="4"/>
  <c r="I146" i="4"/>
  <c r="H143" i="4"/>
  <c r="G143" i="4"/>
  <c r="F143" i="4"/>
  <c r="N140" i="4"/>
  <c r="M140" i="4"/>
  <c r="L140" i="4"/>
  <c r="K140" i="4"/>
  <c r="J140" i="4"/>
  <c r="I140" i="4"/>
  <c r="N139" i="4"/>
  <c r="M139" i="4"/>
  <c r="L139" i="4"/>
  <c r="K139" i="4"/>
  <c r="J139" i="4"/>
  <c r="I139" i="4"/>
  <c r="N138" i="4"/>
  <c r="M138" i="4"/>
  <c r="L138" i="4"/>
  <c r="K138" i="4"/>
  <c r="J138" i="4"/>
  <c r="I138" i="4"/>
  <c r="N137" i="4"/>
  <c r="M137" i="4"/>
  <c r="L137" i="4"/>
  <c r="K137" i="4"/>
  <c r="J137" i="4"/>
  <c r="I137" i="4"/>
  <c r="N136" i="4"/>
  <c r="M136" i="4"/>
  <c r="L136" i="4"/>
  <c r="K136" i="4"/>
  <c r="J136" i="4"/>
  <c r="I136" i="4"/>
  <c r="H133" i="4"/>
  <c r="G133" i="4"/>
  <c r="F133" i="4"/>
  <c r="N131" i="4"/>
  <c r="M131" i="4"/>
  <c r="L131" i="4"/>
  <c r="K131" i="4"/>
  <c r="J131" i="4"/>
  <c r="I131" i="4"/>
  <c r="N130" i="4"/>
  <c r="M130" i="4"/>
  <c r="L130" i="4"/>
  <c r="K130" i="4"/>
  <c r="J130" i="4"/>
  <c r="I130" i="4"/>
  <c r="H129" i="4"/>
  <c r="G129" i="4"/>
  <c r="F129" i="4"/>
  <c r="N129" i="4"/>
  <c r="N128" i="4"/>
  <c r="M128" i="4"/>
  <c r="L128" i="4"/>
  <c r="K128" i="4"/>
  <c r="J128" i="4"/>
  <c r="I128" i="4"/>
  <c r="H127" i="4"/>
  <c r="G127" i="4"/>
  <c r="F127" i="4"/>
  <c r="E127" i="4"/>
  <c r="D127" i="4"/>
  <c r="M127" i="4" s="1"/>
  <c r="C127" i="4"/>
  <c r="N126" i="4"/>
  <c r="M126" i="4"/>
  <c r="L126" i="4"/>
  <c r="K126" i="4"/>
  <c r="J126" i="4"/>
  <c r="I126" i="4"/>
  <c r="H125" i="4"/>
  <c r="G125" i="4"/>
  <c r="F125" i="4"/>
  <c r="N124" i="4"/>
  <c r="M124" i="4"/>
  <c r="L124" i="4"/>
  <c r="K124" i="4"/>
  <c r="J124" i="4"/>
  <c r="I124" i="4"/>
  <c r="N123" i="4"/>
  <c r="M123" i="4"/>
  <c r="L123" i="4"/>
  <c r="K123" i="4"/>
  <c r="J123" i="4"/>
  <c r="I123" i="4"/>
  <c r="N122" i="4"/>
  <c r="M122" i="4"/>
  <c r="L122" i="4"/>
  <c r="K122" i="4"/>
  <c r="J122" i="4"/>
  <c r="I122" i="4"/>
  <c r="H121" i="4"/>
  <c r="G121" i="4"/>
  <c r="F121" i="4"/>
  <c r="E121" i="4"/>
  <c r="D121" i="4"/>
  <c r="C121" i="4"/>
  <c r="N120" i="4"/>
  <c r="M120" i="4"/>
  <c r="L120" i="4"/>
  <c r="K120" i="4"/>
  <c r="J120" i="4"/>
  <c r="N119" i="4"/>
  <c r="M119" i="4"/>
  <c r="L119" i="4"/>
  <c r="K119" i="4"/>
  <c r="J119" i="4"/>
  <c r="I119" i="4"/>
  <c r="N118" i="4"/>
  <c r="M118" i="4"/>
  <c r="L118" i="4"/>
  <c r="K118" i="4"/>
  <c r="J118" i="4"/>
  <c r="I118" i="4"/>
  <c r="N117" i="4"/>
  <c r="M117" i="4"/>
  <c r="L117" i="4"/>
  <c r="K117" i="4"/>
  <c r="J117" i="4"/>
  <c r="I117" i="4"/>
  <c r="H116" i="4"/>
  <c r="G116" i="4"/>
  <c r="F116" i="4"/>
  <c r="E116" i="4"/>
  <c r="D116" i="4"/>
  <c r="C116" i="4"/>
  <c r="H112" i="4"/>
  <c r="F112" i="4"/>
  <c r="E112" i="4"/>
  <c r="D112" i="4"/>
  <c r="N113" i="4"/>
  <c r="M113" i="4"/>
  <c r="L113" i="4"/>
  <c r="K113" i="4"/>
  <c r="J113" i="4"/>
  <c r="I113" i="4"/>
  <c r="N109" i="4"/>
  <c r="M109" i="4"/>
  <c r="L109" i="4"/>
  <c r="K109" i="4"/>
  <c r="J109" i="4"/>
  <c r="I109" i="4"/>
  <c r="H108" i="4"/>
  <c r="G108" i="4"/>
  <c r="F108" i="4"/>
  <c r="E108" i="4"/>
  <c r="D108" i="4"/>
  <c r="C108" i="4"/>
  <c r="N107" i="4"/>
  <c r="M107" i="4"/>
  <c r="L107" i="4"/>
  <c r="K107" i="4"/>
  <c r="J107" i="4"/>
  <c r="I107" i="4"/>
  <c r="N106" i="4"/>
  <c r="M106" i="4"/>
  <c r="L106" i="4"/>
  <c r="K106" i="4"/>
  <c r="J106" i="4"/>
  <c r="I106" i="4"/>
  <c r="N105" i="4"/>
  <c r="M105" i="4"/>
  <c r="L105" i="4"/>
  <c r="K105" i="4"/>
  <c r="J105" i="4"/>
  <c r="I105" i="4"/>
  <c r="N104" i="4"/>
  <c r="M104" i="4"/>
  <c r="L104" i="4"/>
  <c r="K104" i="4"/>
  <c r="J104" i="4"/>
  <c r="I104" i="4"/>
  <c r="H103" i="4"/>
  <c r="G103" i="4"/>
  <c r="F103" i="4"/>
  <c r="E103" i="4"/>
  <c r="D103" i="4"/>
  <c r="C103" i="4"/>
  <c r="N102" i="4"/>
  <c r="M102" i="4"/>
  <c r="L102" i="4"/>
  <c r="K102" i="4"/>
  <c r="J102" i="4"/>
  <c r="I102" i="4"/>
  <c r="N100" i="4"/>
  <c r="M100" i="4"/>
  <c r="L100" i="4"/>
  <c r="K100" i="4"/>
  <c r="J100" i="4"/>
  <c r="I100" i="4"/>
  <c r="N99" i="4"/>
  <c r="M99" i="4"/>
  <c r="L99" i="4"/>
  <c r="K99" i="4"/>
  <c r="J99" i="4"/>
  <c r="I99" i="4"/>
  <c r="N98" i="4"/>
  <c r="M98" i="4"/>
  <c r="L98" i="4"/>
  <c r="K98" i="4"/>
  <c r="J98" i="4"/>
  <c r="I98" i="4"/>
  <c r="N97" i="4"/>
  <c r="M97" i="4"/>
  <c r="L97" i="4"/>
  <c r="K97" i="4"/>
  <c r="J97" i="4"/>
  <c r="I97" i="4"/>
  <c r="N96" i="4"/>
  <c r="M96" i="4"/>
  <c r="L96" i="4"/>
  <c r="N95" i="4"/>
  <c r="M95" i="4"/>
  <c r="L95" i="4"/>
  <c r="K95" i="4"/>
  <c r="J95" i="4"/>
  <c r="I95" i="4"/>
  <c r="N94" i="4"/>
  <c r="M94" i="4"/>
  <c r="L94" i="4"/>
  <c r="K94" i="4"/>
  <c r="J94" i="4"/>
  <c r="I94" i="4"/>
  <c r="H93" i="4"/>
  <c r="G93" i="4"/>
  <c r="F93" i="4"/>
  <c r="E93" i="4"/>
  <c r="N93" i="4" s="1"/>
  <c r="D93" i="4"/>
  <c r="M93" i="4" s="1"/>
  <c r="C93" i="4"/>
  <c r="N92" i="4"/>
  <c r="M92" i="4"/>
  <c r="L92" i="4"/>
  <c r="K92" i="4"/>
  <c r="J92" i="4"/>
  <c r="I92" i="4"/>
  <c r="H91" i="4"/>
  <c r="G91" i="4"/>
  <c r="F91" i="4"/>
  <c r="E91" i="4"/>
  <c r="D91" i="4"/>
  <c r="C91" i="4"/>
  <c r="K90" i="4"/>
  <c r="E88" i="4"/>
  <c r="M90" i="4"/>
  <c r="C88" i="4"/>
  <c r="N89" i="4"/>
  <c r="M89" i="4"/>
  <c r="L89" i="4"/>
  <c r="K89" i="4"/>
  <c r="J89" i="4"/>
  <c r="I89" i="4"/>
  <c r="N87" i="4"/>
  <c r="M87" i="4"/>
  <c r="L87" i="4"/>
  <c r="K87" i="4"/>
  <c r="J87" i="4"/>
  <c r="I87" i="4"/>
  <c r="N86" i="4"/>
  <c r="M86" i="4"/>
  <c r="L86" i="4"/>
  <c r="K86" i="4"/>
  <c r="J86" i="4"/>
  <c r="I86" i="4"/>
  <c r="N82" i="4"/>
  <c r="M82" i="4"/>
  <c r="L82" i="4"/>
  <c r="K82" i="4"/>
  <c r="J82" i="4"/>
  <c r="I82" i="4"/>
  <c r="H81" i="4"/>
  <c r="G81" i="4"/>
  <c r="F81" i="4"/>
  <c r="E81" i="4"/>
  <c r="D81" i="4"/>
  <c r="C81" i="4"/>
  <c r="N79" i="4"/>
  <c r="M79" i="4"/>
  <c r="L79" i="4"/>
  <c r="K79" i="4"/>
  <c r="J79" i="4"/>
  <c r="I79" i="4"/>
  <c r="N78" i="4"/>
  <c r="M78" i="4"/>
  <c r="L78" i="4"/>
  <c r="K78" i="4"/>
  <c r="J78" i="4"/>
  <c r="I78" i="4"/>
  <c r="N77" i="4"/>
  <c r="M77" i="4"/>
  <c r="L77" i="4"/>
  <c r="K77" i="4"/>
  <c r="J77" i="4"/>
  <c r="I77" i="4"/>
  <c r="F75" i="4"/>
  <c r="N76" i="4"/>
  <c r="D75" i="4"/>
  <c r="C75" i="4"/>
  <c r="N74" i="4"/>
  <c r="M74" i="4"/>
  <c r="L74" i="4"/>
  <c r="K74" i="4"/>
  <c r="J74" i="4"/>
  <c r="I74" i="4"/>
  <c r="N72" i="4"/>
  <c r="M72" i="4"/>
  <c r="L72" i="4"/>
  <c r="I72" i="4"/>
  <c r="N71" i="4"/>
  <c r="M71" i="4"/>
  <c r="L71" i="4"/>
  <c r="K71" i="4"/>
  <c r="J71" i="4"/>
  <c r="I71" i="4"/>
  <c r="N70" i="4"/>
  <c r="M70" i="4"/>
  <c r="L70" i="4"/>
  <c r="K70" i="4"/>
  <c r="J70" i="4"/>
  <c r="I70" i="4"/>
  <c r="N69" i="4"/>
  <c r="M69" i="4"/>
  <c r="L69" i="4"/>
  <c r="K69" i="4"/>
  <c r="J69" i="4"/>
  <c r="I69" i="4"/>
  <c r="N68" i="4"/>
  <c r="M68" i="4"/>
  <c r="L68" i="4"/>
  <c r="K68" i="4"/>
  <c r="J68" i="4"/>
  <c r="I68" i="4"/>
  <c r="E67" i="4"/>
  <c r="E66" i="4" s="1"/>
  <c r="D67" i="4"/>
  <c r="D66" i="4" s="1"/>
  <c r="C67" i="4"/>
  <c r="F66" i="4"/>
  <c r="N65" i="4"/>
  <c r="M65" i="4"/>
  <c r="L65" i="4"/>
  <c r="K65" i="4"/>
  <c r="J65" i="4"/>
  <c r="I65" i="4"/>
  <c r="N64" i="4"/>
  <c r="M64" i="4"/>
  <c r="L64" i="4"/>
  <c r="K64" i="4"/>
  <c r="J64" i="4"/>
  <c r="I64" i="4"/>
  <c r="H63" i="4"/>
  <c r="G63" i="4"/>
  <c r="F63" i="4"/>
  <c r="E63" i="4"/>
  <c r="D63" i="4"/>
  <c r="C63" i="4"/>
  <c r="L63" i="4" s="1"/>
  <c r="N62" i="4"/>
  <c r="M62" i="4"/>
  <c r="L62" i="4"/>
  <c r="K62" i="4"/>
  <c r="J62" i="4"/>
  <c r="I62" i="4"/>
  <c r="N61" i="4"/>
  <c r="M61" i="4"/>
  <c r="L61" i="4"/>
  <c r="K61" i="4"/>
  <c r="J61" i="4"/>
  <c r="I61" i="4"/>
  <c r="H60" i="4"/>
  <c r="G60" i="4"/>
  <c r="F60" i="4"/>
  <c r="E60" i="4"/>
  <c r="N60" i="4" s="1"/>
  <c r="D60" i="4"/>
  <c r="C60" i="4"/>
  <c r="N59" i="4"/>
  <c r="M59" i="4"/>
  <c r="L59" i="4"/>
  <c r="K59" i="4"/>
  <c r="J59" i="4"/>
  <c r="I59" i="4"/>
  <c r="N58" i="4"/>
  <c r="M58" i="4"/>
  <c r="L58" i="4"/>
  <c r="K58" i="4"/>
  <c r="J58" i="4"/>
  <c r="I58" i="4"/>
  <c r="N57" i="4"/>
  <c r="M57" i="4"/>
  <c r="L57" i="4"/>
  <c r="K57" i="4"/>
  <c r="J57" i="4"/>
  <c r="I57" i="4"/>
  <c r="N56" i="4"/>
  <c r="M56" i="4"/>
  <c r="L56" i="4"/>
  <c r="K56" i="4"/>
  <c r="J56" i="4"/>
  <c r="I56" i="4"/>
  <c r="N55" i="4"/>
  <c r="M55" i="4"/>
  <c r="L55" i="4"/>
  <c r="K55" i="4"/>
  <c r="J55" i="4"/>
  <c r="I55" i="4"/>
  <c r="N54" i="4"/>
  <c r="M54" i="4"/>
  <c r="L54" i="4"/>
  <c r="K54" i="4"/>
  <c r="J54" i="4"/>
  <c r="I54" i="4"/>
  <c r="H53" i="4"/>
  <c r="G53" i="4"/>
  <c r="F53" i="4"/>
  <c r="E53" i="4"/>
  <c r="D53" i="4"/>
  <c r="C53" i="4"/>
  <c r="N52" i="4"/>
  <c r="M52" i="4"/>
  <c r="L52" i="4"/>
  <c r="K52" i="4"/>
  <c r="J52" i="4"/>
  <c r="I52" i="4"/>
  <c r="N50" i="4"/>
  <c r="M50" i="4"/>
  <c r="L50" i="4"/>
  <c r="K50" i="4"/>
  <c r="J50" i="4"/>
  <c r="I50" i="4"/>
  <c r="N49" i="4"/>
  <c r="M49" i="4"/>
  <c r="L49" i="4"/>
  <c r="K49" i="4"/>
  <c r="J49" i="4"/>
  <c r="I49" i="4"/>
  <c r="N48" i="4"/>
  <c r="M48" i="4"/>
  <c r="L48" i="4"/>
  <c r="K48" i="4"/>
  <c r="J48" i="4"/>
  <c r="I48" i="4"/>
  <c r="N47" i="4"/>
  <c r="M47" i="4"/>
  <c r="L47" i="4"/>
  <c r="K47" i="4"/>
  <c r="J47" i="4"/>
  <c r="I47" i="4"/>
  <c r="H46" i="4"/>
  <c r="G46" i="4"/>
  <c r="F46" i="4"/>
  <c r="E46" i="4"/>
  <c r="D46" i="4"/>
  <c r="C46" i="4"/>
  <c r="N45" i="4"/>
  <c r="M45" i="4"/>
  <c r="L45" i="4"/>
  <c r="K45" i="4"/>
  <c r="J45" i="4"/>
  <c r="I45" i="4"/>
  <c r="N44" i="4"/>
  <c r="M44" i="4"/>
  <c r="L44" i="4"/>
  <c r="K44" i="4"/>
  <c r="J44" i="4"/>
  <c r="I44" i="4"/>
  <c r="H43" i="4"/>
  <c r="G43" i="4"/>
  <c r="F43" i="4"/>
  <c r="E43" i="4"/>
  <c r="D43" i="4"/>
  <c r="D41" i="4" s="1"/>
  <c r="C43" i="4"/>
  <c r="C41" i="4" s="1"/>
  <c r="N42" i="4"/>
  <c r="M42" i="4"/>
  <c r="L42" i="4"/>
  <c r="K42" i="4"/>
  <c r="J42" i="4"/>
  <c r="I42" i="4"/>
  <c r="H41" i="4"/>
  <c r="L40" i="4"/>
  <c r="I40" i="4"/>
  <c r="N39" i="4"/>
  <c r="M39" i="4"/>
  <c r="L39" i="4"/>
  <c r="K39" i="4"/>
  <c r="J39" i="4"/>
  <c r="I39" i="4"/>
  <c r="N38" i="4"/>
  <c r="M38" i="4"/>
  <c r="L38" i="4"/>
  <c r="K38" i="4"/>
  <c r="J38" i="4"/>
  <c r="I38" i="4"/>
  <c r="N37" i="4"/>
  <c r="M37" i="4"/>
  <c r="L37" i="4"/>
  <c r="K37" i="4"/>
  <c r="J37" i="4"/>
  <c r="I37" i="4"/>
  <c r="N36" i="4"/>
  <c r="M36" i="4"/>
  <c r="L36" i="4"/>
  <c r="K36" i="4"/>
  <c r="J36" i="4"/>
  <c r="I36" i="4"/>
  <c r="N35" i="4"/>
  <c r="M35" i="4"/>
  <c r="L35" i="4"/>
  <c r="K35" i="4"/>
  <c r="J35" i="4"/>
  <c r="I35" i="4"/>
  <c r="N34" i="4"/>
  <c r="M34" i="4"/>
  <c r="L34" i="4"/>
  <c r="K34" i="4"/>
  <c r="J34" i="4"/>
  <c r="I34" i="4"/>
  <c r="N33" i="4"/>
  <c r="M33" i="4"/>
  <c r="L33" i="4"/>
  <c r="K33" i="4"/>
  <c r="J33" i="4"/>
  <c r="I33" i="4"/>
  <c r="H32" i="4"/>
  <c r="G32" i="4"/>
  <c r="F32" i="4"/>
  <c r="F31" i="4" s="1"/>
  <c r="E32" i="4"/>
  <c r="D32" i="4"/>
  <c r="C32" i="4"/>
  <c r="C31" i="4" s="1"/>
  <c r="N30" i="4"/>
  <c r="M30" i="4"/>
  <c r="L30" i="4"/>
  <c r="K30" i="4"/>
  <c r="J30" i="4"/>
  <c r="I30" i="4"/>
  <c r="N29" i="4"/>
  <c r="M29" i="4"/>
  <c r="L29" i="4"/>
  <c r="K29" i="4"/>
  <c r="J29" i="4"/>
  <c r="I29" i="4"/>
  <c r="N28" i="4"/>
  <c r="M28" i="4"/>
  <c r="L28" i="4"/>
  <c r="K28" i="4"/>
  <c r="J28" i="4"/>
  <c r="I28" i="4"/>
  <c r="N27" i="4"/>
  <c r="M27" i="4"/>
  <c r="L27" i="4"/>
  <c r="K27" i="4"/>
  <c r="J27" i="4"/>
  <c r="I27" i="4"/>
  <c r="H26" i="4"/>
  <c r="G26" i="4"/>
  <c r="F26" i="4"/>
  <c r="F25" i="4" s="1"/>
  <c r="E26" i="4"/>
  <c r="N26" i="4" s="1"/>
  <c r="D26" i="4"/>
  <c r="D25" i="4" s="1"/>
  <c r="C26" i="4"/>
  <c r="C25" i="4" s="1"/>
  <c r="N24" i="4"/>
  <c r="M24" i="4"/>
  <c r="L24" i="4"/>
  <c r="K24" i="4"/>
  <c r="J24" i="4"/>
  <c r="I24" i="4"/>
  <c r="N23" i="4"/>
  <c r="M23" i="4"/>
  <c r="L23" i="4"/>
  <c r="K23" i="4"/>
  <c r="J23" i="4"/>
  <c r="I23" i="4"/>
  <c r="N22" i="4"/>
  <c r="M22" i="4"/>
  <c r="L22" i="4"/>
  <c r="K22" i="4"/>
  <c r="J22" i="4"/>
  <c r="I22" i="4"/>
  <c r="N21" i="4"/>
  <c r="M21" i="4"/>
  <c r="L21" i="4"/>
  <c r="K21" i="4"/>
  <c r="J21" i="4"/>
  <c r="I21" i="4"/>
  <c r="N20" i="4"/>
  <c r="M20" i="4"/>
  <c r="L20" i="4"/>
  <c r="K20" i="4"/>
  <c r="J20" i="4"/>
  <c r="I20" i="4"/>
  <c r="H19" i="4"/>
  <c r="G19" i="4"/>
  <c r="F19" i="4"/>
  <c r="F18" i="4" s="1"/>
  <c r="E19" i="4"/>
  <c r="N19" i="4" s="1"/>
  <c r="D19" i="4"/>
  <c r="D18" i="4" s="1"/>
  <c r="C19" i="4"/>
  <c r="C18" i="4" s="1"/>
  <c r="F186" i="4" l="1"/>
  <c r="E186" i="4"/>
  <c r="N186" i="4" s="1"/>
  <c r="D186" i="4"/>
  <c r="M186" i="4" s="1"/>
  <c r="L208" i="4"/>
  <c r="C186" i="4"/>
  <c r="L186" i="4" s="1"/>
  <c r="G186" i="4"/>
  <c r="H186" i="4"/>
  <c r="K26" i="4"/>
  <c r="J156" i="4"/>
  <c r="K129" i="4"/>
  <c r="G31" i="4"/>
  <c r="J127" i="4"/>
  <c r="I158" i="4"/>
  <c r="I160" i="4"/>
  <c r="I187" i="4"/>
  <c r="I202" i="4"/>
  <c r="K46" i="4"/>
  <c r="H51" i="4"/>
  <c r="I91" i="4"/>
  <c r="I152" i="4"/>
  <c r="E75" i="4"/>
  <c r="N75" i="4" s="1"/>
  <c r="J46" i="4"/>
  <c r="K76" i="4"/>
  <c r="I90" i="4"/>
  <c r="E101" i="4"/>
  <c r="K125" i="4"/>
  <c r="I127" i="4"/>
  <c r="J53" i="4"/>
  <c r="M76" i="4"/>
  <c r="F88" i="4"/>
  <c r="I88" i="4" s="1"/>
  <c r="F101" i="4"/>
  <c r="E25" i="4"/>
  <c r="N25" i="4" s="1"/>
  <c r="I133" i="4"/>
  <c r="H25" i="4"/>
  <c r="I63" i="4"/>
  <c r="H75" i="4"/>
  <c r="N90" i="4"/>
  <c r="G101" i="4"/>
  <c r="I121" i="4"/>
  <c r="F151" i="4"/>
  <c r="F115" i="4" s="1"/>
  <c r="I190" i="4"/>
  <c r="I208" i="4"/>
  <c r="L190" i="4"/>
  <c r="J91" i="4"/>
  <c r="N67" i="4"/>
  <c r="J63" i="4"/>
  <c r="K60" i="4"/>
  <c r="I43" i="4"/>
  <c r="J26" i="4"/>
  <c r="K19" i="4"/>
  <c r="M190" i="4"/>
  <c r="K43" i="4"/>
  <c r="M43" i="4"/>
  <c r="D51" i="4"/>
  <c r="N46" i="4"/>
  <c r="N53" i="4"/>
  <c r="D88" i="4"/>
  <c r="D80" i="4" s="1"/>
  <c r="D73" i="4" s="1"/>
  <c r="J125" i="4"/>
  <c r="L149" i="4"/>
  <c r="I156" i="4"/>
  <c r="L187" i="4"/>
  <c r="L202" i="4"/>
  <c r="M208" i="4"/>
  <c r="K63" i="4"/>
  <c r="H88" i="4"/>
  <c r="H80" i="4" s="1"/>
  <c r="H18" i="4"/>
  <c r="E41" i="4"/>
  <c r="K41" i="4" s="1"/>
  <c r="J43" i="4"/>
  <c r="N43" i="4"/>
  <c r="M46" i="4"/>
  <c r="K127" i="4"/>
  <c r="J129" i="4"/>
  <c r="J143" i="4"/>
  <c r="K143" i="4"/>
  <c r="L156" i="4"/>
  <c r="M162" i="4"/>
  <c r="K162" i="4"/>
  <c r="M164" i="4"/>
  <c r="L158" i="4"/>
  <c r="I149" i="4"/>
  <c r="M133" i="4"/>
  <c r="M121" i="4"/>
  <c r="K121" i="4"/>
  <c r="K114" i="4"/>
  <c r="K93" i="4"/>
  <c r="J32" i="4"/>
  <c r="K32" i="4"/>
  <c r="N32" i="4"/>
  <c r="L114" i="4"/>
  <c r="N143" i="4"/>
  <c r="J121" i="4"/>
  <c r="L152" i="4"/>
  <c r="J154" i="4"/>
  <c r="K156" i="4"/>
  <c r="M160" i="4"/>
  <c r="K160" i="4"/>
  <c r="K164" i="4"/>
  <c r="M202" i="4"/>
  <c r="N125" i="4"/>
  <c r="K133" i="4"/>
  <c r="K149" i="4"/>
  <c r="J133" i="4"/>
  <c r="J149" i="4"/>
  <c r="K154" i="4"/>
  <c r="M156" i="4"/>
  <c r="I103" i="4"/>
  <c r="M108" i="4"/>
  <c r="K108" i="4"/>
  <c r="E51" i="4"/>
  <c r="E18" i="4"/>
  <c r="K18" i="4" s="1"/>
  <c r="M19" i="4"/>
  <c r="M41" i="4"/>
  <c r="F51" i="4"/>
  <c r="I53" i="4"/>
  <c r="K53" i="4"/>
  <c r="M60" i="4"/>
  <c r="I93" i="4"/>
  <c r="J19" i="4"/>
  <c r="M26" i="4"/>
  <c r="M32" i="4"/>
  <c r="M53" i="4"/>
  <c r="C51" i="4"/>
  <c r="G51" i="4"/>
  <c r="N63" i="4"/>
  <c r="J93" i="4"/>
  <c r="N81" i="4"/>
  <c r="L103" i="4"/>
  <c r="J108" i="4"/>
  <c r="K81" i="4"/>
  <c r="M81" i="4"/>
  <c r="M91" i="4"/>
  <c r="L31" i="4"/>
  <c r="L18" i="4"/>
  <c r="L26" i="4"/>
  <c r="L60" i="4"/>
  <c r="M75" i="4"/>
  <c r="J76" i="4"/>
  <c r="G75" i="4"/>
  <c r="N112" i="4"/>
  <c r="L127" i="4"/>
  <c r="M143" i="4"/>
  <c r="M187" i="4"/>
  <c r="E31" i="4"/>
  <c r="D31" i="4"/>
  <c r="M40" i="4"/>
  <c r="L43" i="4"/>
  <c r="N91" i="4"/>
  <c r="K91" i="4"/>
  <c r="L121" i="4"/>
  <c r="M129" i="4"/>
  <c r="N208" i="4"/>
  <c r="M214" i="4"/>
  <c r="G18" i="4"/>
  <c r="G25" i="4"/>
  <c r="J25" i="4" s="1"/>
  <c r="I32" i="4"/>
  <c r="J40" i="4"/>
  <c r="F41" i="4"/>
  <c r="I46" i="4"/>
  <c r="L53" i="4"/>
  <c r="J60" i="4"/>
  <c r="N66" i="4"/>
  <c r="J67" i="4"/>
  <c r="G66" i="4"/>
  <c r="J66" i="4" s="1"/>
  <c r="I75" i="4"/>
  <c r="I81" i="4"/>
  <c r="L91" i="4"/>
  <c r="L108" i="4"/>
  <c r="I108" i="4"/>
  <c r="N108" i="4"/>
  <c r="M114" i="4"/>
  <c r="L116" i="4"/>
  <c r="I116" i="4"/>
  <c r="J116" i="4"/>
  <c r="I120" i="4"/>
  <c r="M125" i="4"/>
  <c r="N149" i="4"/>
  <c r="K202" i="4"/>
  <c r="L19" i="4"/>
  <c r="M67" i="4"/>
  <c r="K187" i="4"/>
  <c r="I18" i="4"/>
  <c r="I25" i="4"/>
  <c r="L88" i="4"/>
  <c r="J90" i="4"/>
  <c r="G88" i="4"/>
  <c r="E151" i="4"/>
  <c r="E115" i="4" s="1"/>
  <c r="K158" i="4"/>
  <c r="I19" i="4"/>
  <c r="I26" i="4"/>
  <c r="I31" i="4"/>
  <c r="L32" i="4"/>
  <c r="H31" i="4"/>
  <c r="G41" i="4"/>
  <c r="J41" i="4" s="1"/>
  <c r="L46" i="4"/>
  <c r="I60" i="4"/>
  <c r="M63" i="4"/>
  <c r="L67" i="4"/>
  <c r="I67" i="4"/>
  <c r="C66" i="4"/>
  <c r="L66" i="4" s="1"/>
  <c r="K67" i="4"/>
  <c r="H66" i="4"/>
  <c r="K66" i="4" s="1"/>
  <c r="L75" i="4"/>
  <c r="I76" i="4"/>
  <c r="E80" i="4"/>
  <c r="C80" i="4"/>
  <c r="C73" i="4" s="1"/>
  <c r="J81" i="4"/>
  <c r="M103" i="4"/>
  <c r="D101" i="4"/>
  <c r="H101" i="4"/>
  <c r="K103" i="4"/>
  <c r="K112" i="4"/>
  <c r="L133" i="4"/>
  <c r="L162" i="4"/>
  <c r="I162" i="4"/>
  <c r="J162" i="4"/>
  <c r="I164" i="4"/>
  <c r="L164" i="4"/>
  <c r="J164" i="4"/>
  <c r="N190" i="4"/>
  <c r="L93" i="4"/>
  <c r="N114" i="4"/>
  <c r="K116" i="4"/>
  <c r="L154" i="4"/>
  <c r="I154" i="4"/>
  <c r="N162" i="4"/>
  <c r="K212" i="4"/>
  <c r="N214" i="4"/>
  <c r="L76" i="4"/>
  <c r="L81" i="4"/>
  <c r="L90" i="4"/>
  <c r="C101" i="4"/>
  <c r="N121" i="4"/>
  <c r="I125" i="4"/>
  <c r="N127" i="4"/>
  <c r="I129" i="4"/>
  <c r="N133" i="4"/>
  <c r="I143" i="4"/>
  <c r="M149" i="4"/>
  <c r="M152" i="4"/>
  <c r="D151" i="4"/>
  <c r="D115" i="4" s="1"/>
  <c r="H151" i="4"/>
  <c r="H115" i="4" s="1"/>
  <c r="K152" i="4"/>
  <c r="N154" i="4"/>
  <c r="N164" i="4"/>
  <c r="K214" i="4"/>
  <c r="N116" i="4"/>
  <c r="G151" i="4"/>
  <c r="J103" i="4"/>
  <c r="N103" i="4"/>
  <c r="I114" i="4"/>
  <c r="C112" i="4"/>
  <c r="J114" i="4"/>
  <c r="G112" i="4"/>
  <c r="M116" i="4"/>
  <c r="N156" i="4"/>
  <c r="M158" i="4"/>
  <c r="J187" i="4"/>
  <c r="J202" i="4"/>
  <c r="C151" i="4"/>
  <c r="C115" i="4" s="1"/>
  <c r="J158" i="4"/>
  <c r="N158" i="4"/>
  <c r="N187" i="4"/>
  <c r="J190" i="4"/>
  <c r="N202" i="4"/>
  <c r="J208" i="4"/>
  <c r="I214" i="4"/>
  <c r="L125" i="4"/>
  <c r="L129" i="4"/>
  <c r="L143" i="4"/>
  <c r="J152" i="4"/>
  <c r="N152" i="4"/>
  <c r="J160" i="4"/>
  <c r="N160" i="4"/>
  <c r="K190" i="4"/>
  <c r="K208" i="4"/>
  <c r="J214" i="4"/>
  <c r="G212" i="4"/>
  <c r="J212" i="4" s="1"/>
  <c r="L214" i="4"/>
  <c r="F212" i="4"/>
  <c r="I212" i="4" s="1"/>
  <c r="E73" i="4" l="1"/>
  <c r="E17" i="4" s="1"/>
  <c r="K75" i="4"/>
  <c r="J101" i="4"/>
  <c r="F80" i="4"/>
  <c r="F73" i="4" s="1"/>
  <c r="F17" i="4" s="1"/>
  <c r="J51" i="4"/>
  <c r="K51" i="4"/>
  <c r="I186" i="4"/>
  <c r="K25" i="4"/>
  <c r="H73" i="4"/>
  <c r="H17" i="4" s="1"/>
  <c r="K88" i="4"/>
  <c r="N88" i="4"/>
  <c r="J186" i="4"/>
  <c r="K40" i="4"/>
  <c r="I51" i="4"/>
  <c r="J88" i="4"/>
  <c r="M88" i="4"/>
  <c r="M80" i="4"/>
  <c r="N41" i="4"/>
  <c r="K115" i="4"/>
  <c r="N101" i="4"/>
  <c r="N18" i="4"/>
  <c r="D111" i="4"/>
  <c r="M115" i="4"/>
  <c r="D110" i="4"/>
  <c r="L212" i="4"/>
  <c r="N115" i="4"/>
  <c r="M151" i="4"/>
  <c r="L41" i="4"/>
  <c r="M31" i="4"/>
  <c r="D17" i="4"/>
  <c r="M73" i="4"/>
  <c r="M25" i="4"/>
  <c r="N51" i="4"/>
  <c r="L115" i="4"/>
  <c r="M101" i="4"/>
  <c r="H110" i="4"/>
  <c r="L80" i="4"/>
  <c r="M18" i="4"/>
  <c r="K186" i="4"/>
  <c r="I115" i="4"/>
  <c r="F111" i="4"/>
  <c r="F110" i="4"/>
  <c r="M112" i="4"/>
  <c r="I80" i="4"/>
  <c r="M51" i="4"/>
  <c r="J18" i="4"/>
  <c r="N40" i="4"/>
  <c r="I73" i="4"/>
  <c r="J31" i="4"/>
  <c r="L101" i="4"/>
  <c r="I101" i="4"/>
  <c r="M66" i="4"/>
  <c r="M212" i="4"/>
  <c r="N212" i="4"/>
  <c r="L112" i="4"/>
  <c r="C111" i="4"/>
  <c r="I112" i="4"/>
  <c r="C110" i="4"/>
  <c r="N151" i="4"/>
  <c r="L73" i="4"/>
  <c r="I41" i="4"/>
  <c r="J75" i="4"/>
  <c r="I151" i="4"/>
  <c r="L151" i="4"/>
  <c r="J151" i="4"/>
  <c r="J112" i="4"/>
  <c r="K151" i="4"/>
  <c r="H111" i="4"/>
  <c r="K101" i="4"/>
  <c r="G80" i="4"/>
  <c r="J80" i="4" s="1"/>
  <c r="N80" i="4"/>
  <c r="K80" i="4"/>
  <c r="K31" i="4"/>
  <c r="E110" i="4"/>
  <c r="E111" i="4"/>
  <c r="I66" i="4"/>
  <c r="G115" i="4"/>
  <c r="J115" i="4" s="1"/>
  <c r="L25" i="4"/>
  <c r="L51" i="4"/>
  <c r="C17" i="4"/>
  <c r="K73" i="4" l="1"/>
  <c r="N73" i="4"/>
  <c r="G111" i="4"/>
  <c r="J111" i="4" s="1"/>
  <c r="I17" i="4"/>
  <c r="G73" i="4"/>
  <c r="J73" i="4" s="1"/>
  <c r="N111" i="4"/>
  <c r="L17" i="4"/>
  <c r="G110" i="4"/>
  <c r="J110" i="4" s="1"/>
  <c r="M110" i="4"/>
  <c r="I110" i="4"/>
  <c r="N110" i="4"/>
  <c r="M111" i="4"/>
  <c r="L111" i="4"/>
  <c r="C226" i="4"/>
  <c r="K111" i="4"/>
  <c r="M17" i="4"/>
  <c r="H226" i="4"/>
  <c r="K17" i="4"/>
  <c r="E226" i="4"/>
  <c r="N31" i="4"/>
  <c r="I111" i="4"/>
  <c r="K110" i="4"/>
  <c r="L110" i="4"/>
  <c r="F226" i="4"/>
  <c r="D226" i="4"/>
  <c r="I226" i="4" l="1"/>
  <c r="G17" i="4"/>
  <c r="G226" i="4" s="1"/>
  <c r="J226" i="4" s="1"/>
  <c r="K226" i="4"/>
  <c r="M226" i="4"/>
  <c r="N17" i="4"/>
  <c r="L226" i="4"/>
  <c r="J17" i="4" l="1"/>
  <c r="N226" i="4"/>
</calcChain>
</file>

<file path=xl/sharedStrings.xml><?xml version="1.0" encoding="utf-8"?>
<sst xmlns="http://schemas.openxmlformats.org/spreadsheetml/2006/main" count="386" uniqueCount="354">
  <si>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</si>
  <si>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</si>
  <si>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</si>
  <si>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</si>
  <si>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</si>
  <si>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</si>
  <si>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</si>
  <si>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</si>
  <si>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</si>
  <si>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</si>
  <si>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</si>
  <si>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</si>
  <si>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</si>
  <si>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</si>
  <si>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</si>
  <si>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</si>
  <si>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</si>
  <si>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</si>
  <si>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</si>
  <si>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</si>
  <si>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</si>
  <si>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</si>
  <si>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</si>
  <si>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</si>
  <si>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</si>
  <si>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</si>
  <si>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</si>
  <si>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</si>
  <si>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</si>
  <si>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</si>
  <si>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</si>
  <si>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</si>
  <si>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</si>
  <si>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</si>
  <si>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</si>
  <si>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</si>
  <si>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</si>
  <si>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</si>
  <si>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</si>
  <si>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</si>
  <si>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</si>
  <si>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</si>
  <si>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</si>
  <si>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</si>
  <si>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</si>
  <si>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</si>
  <si>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</si>
  <si>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</si>
  <si>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</si>
  <si>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</si>
  <si>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</si>
  <si>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</si>
  <si>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</si>
  <si>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</si>
  <si>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</si>
  <si>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</si>
  <si>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</si>
  <si>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</si>
  <si>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</si>
  <si>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</si>
  <si>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</si>
  <si>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</si>
  <si>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</si>
  <si>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</si>
  <si>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</si>
  <si>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</si>
  <si>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</si>
  <si>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</si>
  <si>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</si>
  <si>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</si>
  <si>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</si>
  <si>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</si>
  <si>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</si>
  <si>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</si>
  <si>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</si>
  <si>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</si>
  <si>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</si>
  <si>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</si>
  <si>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</si>
  <si>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</si>
  <si>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</si>
  <si>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</si>
  <si>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</si>
  <si>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</si>
  <si>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</si>
  <si>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</si>
  <si>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</si>
  <si>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</si>
  <si>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</si>
  <si>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</si>
  <si>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</si>
  <si>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</si>
  <si>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</si>
  <si>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</si>
  <si>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</si>
  <si>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</si>
  <si>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</si>
  <si>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</si>
  <si>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</si>
  <si>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</si>
  <si>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</si>
  <si>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</si>
  <si>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</si>
  <si>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</si>
  <si>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</si>
  <si>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</si>
  <si>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</si>
  <si>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</si>
  <si>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</si>
  <si>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</si>
  <si>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</si>
  <si>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</si>
  <si>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</si>
  <si>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</si>
  <si>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</si>
  <si>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</si>
  <si>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</si>
  <si>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</si>
  <si>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</si>
  <si>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</si>
  <si>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</si>
  <si>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</si>
  <si>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</si>
  <si>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</si>
  <si>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</si>
  <si>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</si>
  <si>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</si>
  <si>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</si>
  <si>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</si>
  <si>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</si>
  <si>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</si>
  <si>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</si>
  <si>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</si>
  <si>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</si>
  <si>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</si>
  <si>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</si>
  <si>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</si>
  <si>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</si>
  <si>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</si>
  <si>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</si>
  <si>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</si>
  <si>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</si>
  <si>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</si>
  <si>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</si>
  <si>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</si>
  <si>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</si>
  <si>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</si>
  <si>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</si>
  <si>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</si>
  <si>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</si>
  <si>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</si>
  <si>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</si>
  <si>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</si>
  <si>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</si>
  <si>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</si>
  <si>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</si>
  <si>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</si>
  <si>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</si>
  <si>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</si>
  <si>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</si>
  <si>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</si>
  <si>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</si>
  <si>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</si>
  <si>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</si>
  <si>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</si>
  <si>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</si>
  <si>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</si>
  <si>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</si>
  <si>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</si>
  <si>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</si>
  <si>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</si>
  <si>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</si>
  <si>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</si>
  <si>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</si>
  <si>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</si>
  <si>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</si>
  <si>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</si>
  <si>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</si>
  <si>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</si>
  <si>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</si>
  <si>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</si>
  <si>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</si>
  <si>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</si>
  <si>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</si>
  <si>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</si>
  <si>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</si>
  <si>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</si>
  <si>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</si>
  <si>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</si>
  <si>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</si>
  <si>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</si>
  <si>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</si>
  <si>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</si>
  <si>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</si>
  <si>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</si>
  <si>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</si>
  <si>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</si>
  <si>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</si>
  <si>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</si>
  <si>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</si>
  <si>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</si>
  <si>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</si>
  <si>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</si>
  <si>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</si>
  <si>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</si>
  <si>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</si>
  <si>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</si>
  <si>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</si>
  <si>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</si>
  <si>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</si>
  <si>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</si>
  <si>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</si>
  <si>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</si>
  <si>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</si>
  <si>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</si>
  <si>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</si>
  <si>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</si>
  <si>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</si>
  <si>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</si>
  <si>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</si>
  <si>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</si>
  <si>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</si>
  <si>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</si>
  <si>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</si>
  <si>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</si>
  <si>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</si>
  <si>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</si>
  <si>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</si>
  <si>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</si>
  <si>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</si>
  <si>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</si>
  <si>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</si>
  <si>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</si>
  <si>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</si>
  <si>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</si>
  <si>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</si>
  <si>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</si>
  <si>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</si>
  <si>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</si>
  <si>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</si>
  <si>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</si>
  <si>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</si>
  <si>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</si>
  <si>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</si>
  <si>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</si>
  <si>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</si>
  <si>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</si>
  <si>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</si>
  <si>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</si>
  <si>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</si>
  <si>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</si>
  <si>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</si>
  <si>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</si>
  <si>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</si>
  <si>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</si>
  <si>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</si>
  <si>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</si>
  <si>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</si>
  <si>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</si>
  <si>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</si>
  <si>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</si>
  <si>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</si>
  <si>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</si>
  <si>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</si>
  <si>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</si>
  <si>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</si>
  <si>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</si>
  <si>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 xml:space="preserve"> 2021 год
(тыс. рублей) </t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</si>
  <si>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</si>
  <si>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</si>
  <si>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</si>
  <si>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</si>
  <si>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</si>
  <si>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</si>
  <si>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</si>
  <si>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</si>
  <si>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</si>
  <si>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</si>
  <si>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</si>
  <si>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</si>
  <si>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</si>
  <si>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</si>
  <si>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</si>
  <si>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>Приложение 1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</si>
  <si>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</si>
  <si>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</si>
  <si>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</si>
  <si>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</si>
  <si>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</si>
  <si>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</si>
  <si>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</si>
  <si>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</si>
  <si>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</si>
  <si>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</si>
  <si>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</si>
  <si>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</si>
  <si>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</si>
  <si>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</si>
  <si>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</si>
  <si>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</si>
  <si>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</si>
  <si>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</si>
  <si>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</si>
  <si>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</si>
  <si>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2022 год и на плановый период 2023-2024 годов"</t>
  </si>
  <si>
    <t xml:space="preserve">от ________________ «О бюджете городского округа Ступино                                                                                                                                 </t>
  </si>
  <si>
    <t>Московской области на 2022 год и на плановый период 2023-2024 годов»</t>
  </si>
  <si>
    <t>от "____" _______________ 2022 № ________</t>
  </si>
  <si>
    <t>уточнение ________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</si>
  <si>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</si>
  <si>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</si>
  <si>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</si>
  <si>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</si>
  <si>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Поступления доходов в бюджет городского округа Ступино Московской области на 2022 год и на плановый период 2023-2024 годов</t>
  </si>
  <si>
    <t xml:space="preserve"> - на реализацию отдельных мероприятий муниципальных программ</t>
  </si>
  <si>
    <t xml:space="preserve"> - на 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</si>
  <si>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</si>
  <si>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</si>
  <si>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</si>
  <si>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</si>
  <si>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 xml:space="preserve"> - на обеспечение образовательных организаций материально-технической базой для внедрения цифровой образовательной среды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</si>
  <si>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</si>
  <si>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</si>
  <si>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</si>
  <si>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</si>
  <si>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</si>
  <si>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</si>
  <si>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</si>
  <si>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</si>
  <si>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</si>
  <si>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</si>
  <si>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</si>
  <si>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модернизацию муниципальных детских школ искусств по видам искусств путем их реконструкции, капитального ремонта</t>
  </si>
  <si>
    <t xml:space="preserve"> - на ремонт подъездов в многоквартирных домах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</si>
  <si>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</si>
  <si>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</si>
  <si>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</si>
  <si>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</si>
  <si>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доходы от платных услуг, оказываемых казенными учреждениями (МКУ) 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</si>
  <si>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</si>
  <si>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</si>
  <si>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</si>
  <si>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</si>
  <si>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реализацию отдельных мероприятий муниципальных программ в сфере образования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</si>
  <si>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</si>
  <si>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</si>
  <si>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</si>
  <si>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мероприятия по разработке проектно - сметной документации на проведение капитального ремонта зданий муниципальных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</si>
  <si>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</si>
  <si>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</si>
  <si>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устройство систем наружного освещения в рамках реализации проекта «Светлый город»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</si>
  <si>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</si>
  <si>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</si>
  <si>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2022 год и 
на плановый период 2023-2024 годов"
от "16" декабря 2021 № 629/65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</si>
</sst>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 Narrow"/>
      <family val="2"/>
      <charset val="204"/>
    </font>
    <font>
      <i/>
      <sz val="12"/>
      <color rgb="FF00B050"/>
      <name val="Arial"/>
      <family val="2"/>
      <charset val="204"/>
    </font>
    <font>
      <i/>
      <sz val="12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94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Fill="1" applyAlignment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8" fillId="0" borderId="3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8" fillId="2" borderId="3" xfId="2" applyNumberFormat="1" applyFont="1" applyFill="1" applyBorder="1" applyAlignment="1" applyProtection="1">
      <alignment horizontal="center" vertical="center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49" fontId="14" fillId="0" borderId="2" xfId="1" applyNumberFormat="1" applyFont="1" applyFill="1" applyAlignment="1">
      <alignment horizontal="center" vertical="center"/>
    </xf>
    <xf numFmtId="49" fontId="14" fillId="0" borderId="2" xfId="1" applyNumberFormat="1" applyFont="1" applyFill="1" applyAlignment="1">
      <alignment horizontal="center" vertical="center" wrapText="1"/>
    </xf>
    <xf numFmtId="49" fontId="14" fillId="0" borderId="2" xfId="1" applyNumberFormat="1" applyFont="1" applyFill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7" fillId="0" borderId="2" xfId="1" applyFont="1" applyFill="1" applyAlignment="1">
      <alignment vertical="center" wrapText="1"/>
    </xf>
    <xf numFmtId="164" fontId="17" fillId="0" borderId="2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9" fillId="0" borderId="2" xfId="1" applyNumberFormat="1" applyFont="1" applyFill="1" applyAlignment="1">
      <alignment horizontal="center" vertical="center"/>
    </xf>
    <xf numFmtId="0" fontId="10" fillId="0" borderId="1" xfId="3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7" fontId="10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Alignment="1">
      <alignment horizontal="right" vertical="center" wrapText="1"/>
    </xf>
    <xf numFmtId="0" fontId="17" fillId="0" borderId="2" xfId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topLeftCell="A10" zoomScale="105" zoomScaleNormal="105" zoomScaleSheetLayoutView="100" workbookViewId="0">
      <selection activeCell="B15" sqref="B15:B16"/>
    </sheetView>
  </sheetViews>
  <sheetFormatPr defaultColWidth="9.109375" defaultRowHeight="5.7" customHeight="1" x14ac:dyDescent="0.3"/>
  <cols>
    <col min="1" max="1" width="30.88671875" style="1" customWidth="1"/>
    <col min="2" max="2" width="75.88671875" style="1" customWidth="1"/>
    <col min="3" max="5" width="18.44140625" style="63" customWidth="1"/>
    <col min="6" max="8" width="18.88671875" style="37" hidden="1" customWidth="1"/>
    <col min="9" max="10" width="15.5546875" style="1" hidden="1" customWidth="1"/>
    <col min="11" max="11" width="15.109375" style="1" hidden="1" customWidth="1"/>
    <col min="12" max="14" width="14.6640625" style="63" hidden="1" customWidth="1"/>
    <col min="15" max="15" width="9.109375" style="3"/>
    <col min="16" max="16" width="9.5546875" style="67" customWidth="1"/>
    <col min="17" max="16384" width="9.109375" style="3"/>
  </cols>
  <sheetData>
    <row r="1" spans="1:16" ht="13.5" hidden="1" customHeight="1" x14ac:dyDescent="0.3">
      <c r="F1" s="88" t="s">
        <v>283</v>
      </c>
      <c r="G1" s="88"/>
      <c r="H1" s="88"/>
    </row>
    <row r="2" spans="1:16" ht="13.5" hidden="1" customHeight="1" x14ac:dyDescent="0.3">
      <c r="F2" s="88" t="s">
        <v>279</v>
      </c>
      <c r="G2" s="88"/>
      <c r="H2" s="88"/>
    </row>
    <row r="3" spans="1:16" ht="13.5" hidden="1" customHeight="1" x14ac:dyDescent="0.3">
      <c r="F3" s="88" t="s">
        <v>280</v>
      </c>
      <c r="G3" s="88"/>
      <c r="H3" s="88"/>
    </row>
    <row r="4" spans="1:16" ht="13.5" hidden="1" customHeight="1" x14ac:dyDescent="0.3">
      <c r="F4" s="88" t="s">
        <v>281</v>
      </c>
      <c r="G4" s="88"/>
      <c r="H4" s="88"/>
    </row>
    <row r="5" spans="1:16" ht="13.5" hidden="1" customHeight="1" x14ac:dyDescent="0.3">
      <c r="F5" s="88" t="s">
        <v>282</v>
      </c>
      <c r="G5" s="88"/>
      <c r="H5" s="88"/>
    </row>
    <row r="6" spans="1:16" ht="13.5" hidden="1" customHeight="1" x14ac:dyDescent="0.3">
      <c r="F6" s="88" t="s">
        <v>305</v>
      </c>
      <c r="G6" s="88"/>
      <c r="H6" s="88"/>
    </row>
    <row r="7" spans="1:16" ht="13.5" hidden="1" customHeight="1" x14ac:dyDescent="0.3">
      <c r="F7" s="88" t="s">
        <v>306</v>
      </c>
      <c r="G7" s="88"/>
      <c r="H7" s="88"/>
    </row>
    <row r="8" spans="1:16" ht="13.5" hidden="1" customHeight="1" x14ac:dyDescent="0.3">
      <c r="F8" s="88" t="s">
        <v>307</v>
      </c>
      <c r="G8" s="88"/>
      <c r="H8" s="88"/>
    </row>
    <row r="9" spans="1:16" ht="13.5" hidden="1" customHeight="1" x14ac:dyDescent="0.3">
      <c r="F9" s="73"/>
      <c r="G9" s="74"/>
      <c r="H9" s="74"/>
    </row>
    <row r="10" spans="1:16" ht="93.75" customHeight="1" x14ac:dyDescent="0.3">
      <c r="C10" s="87" t="s">
        <v>353</v>
      </c>
      <c r="D10" s="87"/>
      <c r="E10" s="87"/>
      <c r="F10" s="88" t="s">
        <v>304</v>
      </c>
      <c r="G10" s="88"/>
      <c r="H10" s="88"/>
    </row>
    <row r="11" spans="1:16" ht="13.5" customHeight="1" x14ac:dyDescent="0.3"/>
    <row r="12" spans="1:16" ht="37.5" customHeight="1" x14ac:dyDescent="0.3">
      <c r="A12" s="89" t="s">
        <v>313</v>
      </c>
      <c r="B12" s="89"/>
      <c r="C12" s="89"/>
      <c r="D12" s="89"/>
      <c r="E12" s="89"/>
      <c r="F12" s="89"/>
      <c r="G12" s="89"/>
      <c r="H12" s="89"/>
      <c r="I12" s="2"/>
      <c r="J12" s="39"/>
      <c r="K12" s="2"/>
      <c r="L12" s="64"/>
      <c r="M12" s="65"/>
      <c r="N12" s="64"/>
    </row>
    <row r="13" spans="1:16" ht="19.5" customHeight="1" x14ac:dyDescent="0.3">
      <c r="A13" s="83"/>
      <c r="B13" s="83"/>
      <c r="C13" s="66"/>
      <c r="D13" s="66"/>
      <c r="E13" s="66"/>
      <c r="F13" s="71"/>
      <c r="G13" s="71"/>
      <c r="H13" s="71"/>
      <c r="I13" s="71"/>
      <c r="J13" s="71"/>
      <c r="K13" s="71"/>
      <c r="L13" s="66"/>
      <c r="M13" s="66"/>
      <c r="N13" s="66"/>
    </row>
    <row r="14" spans="1:16" s="7" customFormat="1" ht="28.5" hidden="1" customHeight="1" x14ac:dyDescent="0.3">
      <c r="A14" s="47"/>
      <c r="B14" s="47"/>
      <c r="C14" s="90" t="s">
        <v>286</v>
      </c>
      <c r="D14" s="90"/>
      <c r="E14" s="90"/>
      <c r="F14" s="90" t="s">
        <v>308</v>
      </c>
      <c r="G14" s="90"/>
      <c r="H14" s="90"/>
      <c r="I14" s="90" t="s">
        <v>287</v>
      </c>
      <c r="J14" s="90"/>
      <c r="K14" s="90"/>
      <c r="L14" s="91" t="s">
        <v>294</v>
      </c>
      <c r="M14" s="91"/>
      <c r="N14" s="91"/>
      <c r="P14" s="67"/>
    </row>
    <row r="15" spans="1:16" s="2" customFormat="1" ht="35.25" customHeight="1" x14ac:dyDescent="0.3">
      <c r="A15" s="93" t="s">
        <v>266</v>
      </c>
      <c r="B15" s="93" t="s">
        <v>265</v>
      </c>
      <c r="C15" s="92" t="s">
        <v>309</v>
      </c>
      <c r="D15" s="92" t="s">
        <v>268</v>
      </c>
      <c r="E15" s="92"/>
      <c r="F15" s="92" t="s">
        <v>309</v>
      </c>
      <c r="G15" s="92" t="s">
        <v>268</v>
      </c>
      <c r="H15" s="92"/>
      <c r="I15" s="92" t="s">
        <v>309</v>
      </c>
      <c r="J15" s="92" t="s">
        <v>268</v>
      </c>
      <c r="K15" s="92"/>
      <c r="L15" s="92" t="s">
        <v>267</v>
      </c>
      <c r="M15" s="92" t="s">
        <v>268</v>
      </c>
      <c r="N15" s="92"/>
      <c r="P15" s="67"/>
    </row>
    <row r="16" spans="1:16" s="71" customFormat="1" ht="23.25" customHeight="1" x14ac:dyDescent="0.3">
      <c r="A16" s="93"/>
      <c r="B16" s="93"/>
      <c r="C16" s="92"/>
      <c r="D16" s="84" t="s">
        <v>263</v>
      </c>
      <c r="E16" s="84" t="s">
        <v>310</v>
      </c>
      <c r="F16" s="92"/>
      <c r="G16" s="72" t="s">
        <v>263</v>
      </c>
      <c r="H16" s="72" t="s">
        <v>310</v>
      </c>
      <c r="I16" s="92"/>
      <c r="J16" s="72" t="s">
        <v>263</v>
      </c>
      <c r="K16" s="72" t="s">
        <v>310</v>
      </c>
      <c r="L16" s="92"/>
      <c r="M16" s="70" t="s">
        <v>264</v>
      </c>
      <c r="N16" s="70" t="s">
        <v>263</v>
      </c>
      <c r="P16" s="68"/>
    </row>
    <row r="17" spans="1:16" s="7" customFormat="1" ht="29.25" customHeight="1" x14ac:dyDescent="0.3">
      <c r="A17" s="22" t="s">
        <v>262</v>
      </c>
      <c r="B17" s="38" t="s">
        <v>261</v>
      </c>
      <c r="C17" s="59">
        <f t="shared" ref="C17:H17" si="0">C18+C25+C31+C41+C46+C50+C51+C66+C73+C93+C100+C101</f>
        <v>4076096.4</v>
      </c>
      <c r="D17" s="59">
        <f t="shared" si="0"/>
        <v>3972031</v>
      </c>
      <c r="E17" s="59">
        <f t="shared" si="0"/>
        <v>3943989</v>
      </c>
      <c r="F17" s="49">
        <f t="shared" si="0"/>
        <v>0</v>
      </c>
      <c r="G17" s="49">
        <f t="shared" si="0"/>
        <v>0</v>
      </c>
      <c r="H17" s="49">
        <f t="shared" si="0"/>
        <v>0</v>
      </c>
      <c r="I17" s="49">
        <f>F17-C17</f>
        <v>-4076096.4</v>
      </c>
      <c r="J17" s="49">
        <f>G17-D17</f>
        <v>-3972031</v>
      </c>
      <c r="K17" s="59">
        <f>H17-E17</f>
        <v>-3943989</v>
      </c>
      <c r="L17" s="61" t="e">
        <f>#REF!-C17</f>
        <v>#REF!</v>
      </c>
      <c r="M17" s="59" t="e">
        <f>#REF!-D17</f>
        <v>#REF!</v>
      </c>
      <c r="N17" s="59" t="e">
        <f>#REF!-E17</f>
        <v>#REF!</v>
      </c>
      <c r="P17" s="67"/>
    </row>
    <row r="18" spans="1:16" s="7" customFormat="1" ht="29.25" customHeight="1" x14ac:dyDescent="0.3">
      <c r="A18" s="4" t="s">
        <v>260</v>
      </c>
      <c r="B18" s="8" t="s">
        <v>259</v>
      </c>
      <c r="C18" s="6">
        <f t="shared" ref="C18:H18" si="1">C19</f>
        <v>2635000</v>
      </c>
      <c r="D18" s="6">
        <f t="shared" si="1"/>
        <v>2553200</v>
      </c>
      <c r="E18" s="6">
        <f t="shared" si="1"/>
        <v>2451500</v>
      </c>
      <c r="F18" s="48">
        <f t="shared" si="1"/>
        <v>0</v>
      </c>
      <c r="G18" s="48">
        <f t="shared" si="1"/>
        <v>0</v>
      </c>
      <c r="H18" s="48">
        <f t="shared" si="1"/>
        <v>0</v>
      </c>
      <c r="I18" s="48">
        <f t="shared" ref="I18:K86" si="2">F18-C18</f>
        <v>-2635000</v>
      </c>
      <c r="J18" s="48">
        <f t="shared" si="2"/>
        <v>-2553200</v>
      </c>
      <c r="K18" s="6">
        <f t="shared" si="2"/>
        <v>-2451500</v>
      </c>
      <c r="L18" s="59" t="e">
        <f>#REF!-C18</f>
        <v>#REF!</v>
      </c>
      <c r="M18" s="59" t="e">
        <f>#REF!-D18</f>
        <v>#REF!</v>
      </c>
      <c r="N18" s="59" t="e">
        <f>#REF!-E18</f>
        <v>#REF!</v>
      </c>
      <c r="P18" s="67"/>
    </row>
    <row r="19" spans="1:16" ht="29.25" customHeight="1" x14ac:dyDescent="0.3">
      <c r="A19" s="9" t="s">
        <v>258</v>
      </c>
      <c r="B19" s="10" t="s">
        <v>257</v>
      </c>
      <c r="C19" s="11">
        <f>SUM(C20:C24)</f>
        <v>2635000</v>
      </c>
      <c r="D19" s="11">
        <f t="shared" ref="D19:E19" si="3">SUM(D20:D24)</f>
        <v>2553200</v>
      </c>
      <c r="E19" s="11">
        <f t="shared" si="3"/>
        <v>2451500</v>
      </c>
      <c r="F19" s="54">
        <f>SUM(F20:F24)</f>
        <v>0</v>
      </c>
      <c r="G19" s="54">
        <f t="shared" ref="G19:H19" si="4">SUM(G20:G24)</f>
        <v>0</v>
      </c>
      <c r="H19" s="54">
        <f t="shared" si="4"/>
        <v>0</v>
      </c>
      <c r="I19" s="54">
        <f t="shared" si="2"/>
        <v>-2635000</v>
      </c>
      <c r="J19" s="54">
        <f t="shared" si="2"/>
        <v>-2553200</v>
      </c>
      <c r="K19" s="11">
        <f t="shared" si="2"/>
        <v>-2451500</v>
      </c>
      <c r="L19" s="58" t="e">
        <f>#REF!-C19</f>
        <v>#REF!</v>
      </c>
      <c r="M19" s="58" t="e">
        <f>#REF!-D19</f>
        <v>#REF!</v>
      </c>
      <c r="N19" s="58" t="e">
        <f>#REF!-E19</f>
        <v>#REF!</v>
      </c>
    </row>
    <row r="20" spans="1:16" s="15" customFormat="1" ht="85.5" hidden="1" customHeight="1" x14ac:dyDescent="0.3">
      <c r="A20" s="12" t="s">
        <v>256</v>
      </c>
      <c r="B20" s="13" t="s">
        <v>255</v>
      </c>
      <c r="C20" s="14">
        <v>2428000</v>
      </c>
      <c r="D20" s="14">
        <v>2367000</v>
      </c>
      <c r="E20" s="14">
        <v>2299000</v>
      </c>
      <c r="F20" s="56"/>
      <c r="G20" s="56"/>
      <c r="H20" s="56"/>
      <c r="I20" s="56">
        <f t="shared" si="2"/>
        <v>-2428000</v>
      </c>
      <c r="J20" s="56">
        <f t="shared" si="2"/>
        <v>-2367000</v>
      </c>
      <c r="K20" s="14">
        <f t="shared" si="2"/>
        <v>-2299000</v>
      </c>
      <c r="L20" s="43" t="e">
        <f>#REF!-C20</f>
        <v>#REF!</v>
      </c>
      <c r="M20" s="43" t="e">
        <f>#REF!-D20</f>
        <v>#REF!</v>
      </c>
      <c r="N20" s="43" t="e">
        <f>#REF!-E20</f>
        <v>#REF!</v>
      </c>
      <c r="P20" s="67"/>
    </row>
    <row r="21" spans="1:16" s="15" customFormat="1" ht="110.25" hidden="1" customHeight="1" x14ac:dyDescent="0.3">
      <c r="A21" s="12" t="s">
        <v>254</v>
      </c>
      <c r="B21" s="13" t="s">
        <v>253</v>
      </c>
      <c r="C21" s="14">
        <v>7000</v>
      </c>
      <c r="D21" s="14">
        <v>6300</v>
      </c>
      <c r="E21" s="14">
        <v>5200</v>
      </c>
      <c r="F21" s="56"/>
      <c r="G21" s="56"/>
      <c r="H21" s="56"/>
      <c r="I21" s="56">
        <f t="shared" si="2"/>
        <v>-7000</v>
      </c>
      <c r="J21" s="56">
        <f t="shared" si="2"/>
        <v>-6300</v>
      </c>
      <c r="K21" s="14">
        <f t="shared" si="2"/>
        <v>-5200</v>
      </c>
      <c r="L21" s="43" t="e">
        <f>#REF!-C21</f>
        <v>#REF!</v>
      </c>
      <c r="M21" s="43" t="e">
        <f>#REF!-D21</f>
        <v>#REF!</v>
      </c>
      <c r="N21" s="43" t="e">
        <f>#REF!-E21</f>
        <v>#REF!</v>
      </c>
      <c r="P21" s="67"/>
    </row>
    <row r="22" spans="1:16" s="15" customFormat="1" ht="52.5" hidden="1" customHeight="1" x14ac:dyDescent="0.3">
      <c r="A22" s="12" t="s">
        <v>252</v>
      </c>
      <c r="B22" s="13" t="s">
        <v>251</v>
      </c>
      <c r="C22" s="14">
        <v>20000</v>
      </c>
      <c r="D22" s="14">
        <v>18100</v>
      </c>
      <c r="E22" s="14">
        <v>15000</v>
      </c>
      <c r="F22" s="56"/>
      <c r="G22" s="56"/>
      <c r="H22" s="56"/>
      <c r="I22" s="56">
        <f t="shared" si="2"/>
        <v>-20000</v>
      </c>
      <c r="J22" s="56">
        <f t="shared" si="2"/>
        <v>-18100</v>
      </c>
      <c r="K22" s="14">
        <f t="shared" si="2"/>
        <v>-15000</v>
      </c>
      <c r="L22" s="43" t="e">
        <f>#REF!-C22</f>
        <v>#REF!</v>
      </c>
      <c r="M22" s="43" t="e">
        <f>#REF!-D22</f>
        <v>#REF!</v>
      </c>
      <c r="N22" s="43" t="e">
        <f>#REF!-E22</f>
        <v>#REF!</v>
      </c>
      <c r="P22" s="67"/>
    </row>
    <row r="23" spans="1:16" s="15" customFormat="1" ht="92.25" hidden="1" customHeight="1" x14ac:dyDescent="0.3">
      <c r="A23" s="12" t="s">
        <v>250</v>
      </c>
      <c r="B23" s="13" t="s">
        <v>249</v>
      </c>
      <c r="C23" s="14">
        <v>30000</v>
      </c>
      <c r="D23" s="14">
        <v>26100</v>
      </c>
      <c r="E23" s="14">
        <v>19700</v>
      </c>
      <c r="F23" s="56"/>
      <c r="G23" s="56"/>
      <c r="H23" s="56"/>
      <c r="I23" s="56">
        <f t="shared" si="2"/>
        <v>-30000</v>
      </c>
      <c r="J23" s="56">
        <f t="shared" si="2"/>
        <v>-26100</v>
      </c>
      <c r="K23" s="14">
        <f t="shared" si="2"/>
        <v>-19700</v>
      </c>
      <c r="L23" s="43" t="e">
        <f>#REF!-C23</f>
        <v>#REF!</v>
      </c>
      <c r="M23" s="43" t="e">
        <f>#REF!-D23</f>
        <v>#REF!</v>
      </c>
      <c r="N23" s="43" t="e">
        <f>#REF!-E23</f>
        <v>#REF!</v>
      </c>
      <c r="P23" s="67"/>
    </row>
    <row r="24" spans="1:16" s="15" customFormat="1" ht="51.75" hidden="1" customHeight="1" x14ac:dyDescent="0.3">
      <c r="A24" s="12" t="s">
        <v>271</v>
      </c>
      <c r="B24" s="13" t="s">
        <v>270</v>
      </c>
      <c r="C24" s="14">
        <v>150000</v>
      </c>
      <c r="D24" s="14">
        <v>135700</v>
      </c>
      <c r="E24" s="14">
        <v>112600</v>
      </c>
      <c r="F24" s="56"/>
      <c r="G24" s="56"/>
      <c r="H24" s="56"/>
      <c r="I24" s="56">
        <f t="shared" si="2"/>
        <v>-150000</v>
      </c>
      <c r="J24" s="56">
        <f t="shared" si="2"/>
        <v>-135700</v>
      </c>
      <c r="K24" s="14">
        <f t="shared" si="2"/>
        <v>-112600</v>
      </c>
      <c r="L24" s="43" t="e">
        <f>#REF!-C24</f>
        <v>#REF!</v>
      </c>
      <c r="M24" s="43" t="e">
        <f>#REF!-D24</f>
        <v>#REF!</v>
      </c>
      <c r="N24" s="43" t="e">
        <f>#REF!-E24</f>
        <v>#REF!</v>
      </c>
      <c r="P24" s="67"/>
    </row>
    <row r="25" spans="1:16" s="7" customFormat="1" ht="36.75" customHeight="1" x14ac:dyDescent="0.3">
      <c r="A25" s="16" t="s">
        <v>248</v>
      </c>
      <c r="B25" s="17" t="s">
        <v>247</v>
      </c>
      <c r="C25" s="6">
        <f t="shared" ref="C25:H25" si="5">C26</f>
        <v>97538</v>
      </c>
      <c r="D25" s="6">
        <f t="shared" si="5"/>
        <v>95281</v>
      </c>
      <c r="E25" s="6">
        <f t="shared" si="5"/>
        <v>100808</v>
      </c>
      <c r="F25" s="48">
        <f t="shared" si="5"/>
        <v>0</v>
      </c>
      <c r="G25" s="48">
        <f t="shared" si="5"/>
        <v>0</v>
      </c>
      <c r="H25" s="48">
        <f t="shared" si="5"/>
        <v>0</v>
      </c>
      <c r="I25" s="48">
        <f t="shared" si="2"/>
        <v>-97538</v>
      </c>
      <c r="J25" s="48">
        <f t="shared" si="2"/>
        <v>-95281</v>
      </c>
      <c r="K25" s="6">
        <f t="shared" si="2"/>
        <v>-100808</v>
      </c>
      <c r="L25" s="59" t="e">
        <f>#REF!-C25</f>
        <v>#REF!</v>
      </c>
      <c r="M25" s="59" t="e">
        <f>#REF!-D25</f>
        <v>#REF!</v>
      </c>
      <c r="N25" s="59" t="e">
        <f>#REF!-E25</f>
        <v>#REF!</v>
      </c>
      <c r="P25" s="67"/>
    </row>
    <row r="26" spans="1:16" ht="36.75" customHeight="1" x14ac:dyDescent="0.3">
      <c r="A26" s="9" t="s">
        <v>246</v>
      </c>
      <c r="B26" s="10" t="s">
        <v>245</v>
      </c>
      <c r="C26" s="11">
        <f t="shared" ref="C26:H26" si="6">SUM(C27:C30)</f>
        <v>97538</v>
      </c>
      <c r="D26" s="11">
        <f t="shared" si="6"/>
        <v>95281</v>
      </c>
      <c r="E26" s="11">
        <f t="shared" si="6"/>
        <v>100808</v>
      </c>
      <c r="F26" s="54">
        <f t="shared" si="6"/>
        <v>0</v>
      </c>
      <c r="G26" s="54">
        <f t="shared" si="6"/>
        <v>0</v>
      </c>
      <c r="H26" s="54">
        <f t="shared" si="6"/>
        <v>0</v>
      </c>
      <c r="I26" s="54">
        <f t="shared" si="2"/>
        <v>-97538</v>
      </c>
      <c r="J26" s="54">
        <f t="shared" si="2"/>
        <v>-95281</v>
      </c>
      <c r="K26" s="11">
        <f t="shared" si="2"/>
        <v>-100808</v>
      </c>
      <c r="L26" s="58" t="e">
        <f>#REF!-C26</f>
        <v>#REF!</v>
      </c>
      <c r="M26" s="58" t="e">
        <f>#REF!-D26</f>
        <v>#REF!</v>
      </c>
      <c r="N26" s="58" t="e">
        <f>#REF!-E26</f>
        <v>#REF!</v>
      </c>
    </row>
    <row r="27" spans="1:16" s="15" customFormat="1" ht="112.5" hidden="1" customHeight="1" x14ac:dyDescent="0.3">
      <c r="A27" s="12" t="s">
        <v>244</v>
      </c>
      <c r="B27" s="13" t="s">
        <v>243</v>
      </c>
      <c r="C27" s="14">
        <v>44100</v>
      </c>
      <c r="D27" s="14">
        <v>42628</v>
      </c>
      <c r="E27" s="14">
        <v>44385</v>
      </c>
      <c r="F27" s="56"/>
      <c r="G27" s="56"/>
      <c r="H27" s="56"/>
      <c r="I27" s="56">
        <f t="shared" si="2"/>
        <v>-44100</v>
      </c>
      <c r="J27" s="56">
        <f t="shared" si="2"/>
        <v>-42628</v>
      </c>
      <c r="K27" s="14">
        <f t="shared" si="2"/>
        <v>-44385</v>
      </c>
      <c r="L27" s="43" t="e">
        <f>#REF!-C27</f>
        <v>#REF!</v>
      </c>
      <c r="M27" s="43" t="e">
        <f>#REF!-D27</f>
        <v>#REF!</v>
      </c>
      <c r="N27" s="43" t="e">
        <f>#REF!-E27</f>
        <v>#REF!</v>
      </c>
      <c r="P27" s="67"/>
    </row>
    <row r="28" spans="1:16" s="15" customFormat="1" ht="126" hidden="1" customHeight="1" x14ac:dyDescent="0.3">
      <c r="A28" s="12" t="s">
        <v>242</v>
      </c>
      <c r="B28" s="13" t="s">
        <v>241</v>
      </c>
      <c r="C28" s="14">
        <v>244</v>
      </c>
      <c r="D28" s="14">
        <v>239</v>
      </c>
      <c r="E28" s="14">
        <v>256</v>
      </c>
      <c r="F28" s="56"/>
      <c r="G28" s="56"/>
      <c r="H28" s="56"/>
      <c r="I28" s="56">
        <f t="shared" si="2"/>
        <v>-244</v>
      </c>
      <c r="J28" s="56">
        <f t="shared" si="2"/>
        <v>-239</v>
      </c>
      <c r="K28" s="14">
        <f t="shared" si="2"/>
        <v>-256</v>
      </c>
      <c r="L28" s="43" t="e">
        <f>#REF!-C28</f>
        <v>#REF!</v>
      </c>
      <c r="M28" s="43" t="e">
        <f>#REF!-D28</f>
        <v>#REF!</v>
      </c>
      <c r="N28" s="43" t="e">
        <f>#REF!-E28</f>
        <v>#REF!</v>
      </c>
      <c r="P28" s="67"/>
    </row>
    <row r="29" spans="1:16" s="15" customFormat="1" ht="124.5" hidden="1" customHeight="1" x14ac:dyDescent="0.3">
      <c r="A29" s="12" t="s">
        <v>240</v>
      </c>
      <c r="B29" s="13" t="s">
        <v>239</v>
      </c>
      <c r="C29" s="14">
        <v>58724</v>
      </c>
      <c r="D29" s="14">
        <v>57696</v>
      </c>
      <c r="E29" s="14">
        <v>61863</v>
      </c>
      <c r="F29" s="56"/>
      <c r="G29" s="56"/>
      <c r="H29" s="56"/>
      <c r="I29" s="56">
        <f t="shared" si="2"/>
        <v>-58724</v>
      </c>
      <c r="J29" s="56">
        <f t="shared" si="2"/>
        <v>-57696</v>
      </c>
      <c r="K29" s="14">
        <f t="shared" si="2"/>
        <v>-61863</v>
      </c>
      <c r="L29" s="43" t="e">
        <f>#REF!-C29</f>
        <v>#REF!</v>
      </c>
      <c r="M29" s="43" t="e">
        <f>#REF!-D29</f>
        <v>#REF!</v>
      </c>
      <c r="N29" s="43" t="e">
        <f>#REF!-E29</f>
        <v>#REF!</v>
      </c>
      <c r="P29" s="67"/>
    </row>
    <row r="30" spans="1:16" s="15" customFormat="1" ht="112.5" hidden="1" customHeight="1" x14ac:dyDescent="0.3">
      <c r="A30" s="12" t="s">
        <v>238</v>
      </c>
      <c r="B30" s="13" t="s">
        <v>237</v>
      </c>
      <c r="C30" s="14">
        <v>-5530</v>
      </c>
      <c r="D30" s="14">
        <v>-5282</v>
      </c>
      <c r="E30" s="14">
        <v>-5696</v>
      </c>
      <c r="F30" s="56"/>
      <c r="G30" s="56"/>
      <c r="H30" s="56"/>
      <c r="I30" s="56">
        <f t="shared" si="2"/>
        <v>5530</v>
      </c>
      <c r="J30" s="56">
        <f t="shared" si="2"/>
        <v>5282</v>
      </c>
      <c r="K30" s="14">
        <f t="shared" si="2"/>
        <v>5696</v>
      </c>
      <c r="L30" s="43" t="e">
        <f>#REF!-C30</f>
        <v>#REF!</v>
      </c>
      <c r="M30" s="43" t="e">
        <f>#REF!-D30</f>
        <v>#REF!</v>
      </c>
      <c r="N30" s="43" t="e">
        <f>#REF!-E30</f>
        <v>#REF!</v>
      </c>
      <c r="P30" s="67"/>
    </row>
    <row r="31" spans="1:16" s="7" customFormat="1" ht="29.25" customHeight="1" x14ac:dyDescent="0.3">
      <c r="A31" s="4" t="s">
        <v>236</v>
      </c>
      <c r="B31" s="8" t="s">
        <v>235</v>
      </c>
      <c r="C31" s="6">
        <f t="shared" ref="C31:H31" si="7">C32+C38+C39+C40</f>
        <v>255000</v>
      </c>
      <c r="D31" s="6">
        <f t="shared" si="7"/>
        <v>288157</v>
      </c>
      <c r="E31" s="6">
        <f t="shared" si="7"/>
        <v>337592</v>
      </c>
      <c r="F31" s="48">
        <f t="shared" si="7"/>
        <v>0</v>
      </c>
      <c r="G31" s="48">
        <f t="shared" si="7"/>
        <v>0</v>
      </c>
      <c r="H31" s="48">
        <f t="shared" si="7"/>
        <v>0</v>
      </c>
      <c r="I31" s="48">
        <f t="shared" si="2"/>
        <v>-255000</v>
      </c>
      <c r="J31" s="48">
        <f t="shared" si="2"/>
        <v>-288157</v>
      </c>
      <c r="K31" s="6">
        <f t="shared" si="2"/>
        <v>-337592</v>
      </c>
      <c r="L31" s="59" t="e">
        <f>#REF!-C31</f>
        <v>#REF!</v>
      </c>
      <c r="M31" s="59" t="e">
        <f>#REF!-D31</f>
        <v>#REF!</v>
      </c>
      <c r="N31" s="59" t="e">
        <f>#REF!-E31</f>
        <v>#REF!</v>
      </c>
      <c r="P31" s="67"/>
    </row>
    <row r="32" spans="1:16" ht="36.75" customHeight="1" x14ac:dyDescent="0.3">
      <c r="A32" s="9" t="s">
        <v>234</v>
      </c>
      <c r="B32" s="10" t="s">
        <v>233</v>
      </c>
      <c r="C32" s="11">
        <f t="shared" ref="C32:H32" si="8">SUM(C33:C37)</f>
        <v>213200</v>
      </c>
      <c r="D32" s="11">
        <f t="shared" si="8"/>
        <v>240157</v>
      </c>
      <c r="E32" s="11">
        <f t="shared" si="8"/>
        <v>280592</v>
      </c>
      <c r="F32" s="54">
        <f t="shared" si="8"/>
        <v>0</v>
      </c>
      <c r="G32" s="54">
        <f t="shared" si="8"/>
        <v>0</v>
      </c>
      <c r="H32" s="54">
        <f t="shared" si="8"/>
        <v>0</v>
      </c>
      <c r="I32" s="54">
        <f t="shared" si="2"/>
        <v>-213200</v>
      </c>
      <c r="J32" s="54">
        <f t="shared" si="2"/>
        <v>-240157</v>
      </c>
      <c r="K32" s="11">
        <f t="shared" si="2"/>
        <v>-280592</v>
      </c>
      <c r="L32" s="58" t="e">
        <f>#REF!-C32</f>
        <v>#REF!</v>
      </c>
      <c r="M32" s="58" t="e">
        <f>#REF!-D32</f>
        <v>#REF!</v>
      </c>
      <c r="N32" s="58" t="e">
        <f>#REF!-E32</f>
        <v>#REF!</v>
      </c>
    </row>
    <row r="33" spans="1:16" s="15" customFormat="1" ht="35.25" hidden="1" customHeight="1" x14ac:dyDescent="0.3">
      <c r="A33" s="12" t="s">
        <v>232</v>
      </c>
      <c r="B33" s="13" t="s">
        <v>231</v>
      </c>
      <c r="C33" s="14">
        <v>167544</v>
      </c>
      <c r="D33" s="14">
        <v>192675</v>
      </c>
      <c r="E33" s="14">
        <v>231210</v>
      </c>
      <c r="F33" s="56"/>
      <c r="G33" s="56"/>
      <c r="H33" s="56"/>
      <c r="I33" s="56">
        <f t="shared" si="2"/>
        <v>-167544</v>
      </c>
      <c r="J33" s="56">
        <f t="shared" si="2"/>
        <v>-192675</v>
      </c>
      <c r="K33" s="14">
        <f t="shared" si="2"/>
        <v>-231210</v>
      </c>
      <c r="L33" s="43" t="e">
        <f>#REF!-C33</f>
        <v>#REF!</v>
      </c>
      <c r="M33" s="43" t="e">
        <f>#REF!-D33</f>
        <v>#REF!</v>
      </c>
      <c r="N33" s="43" t="e">
        <f>#REF!-E33</f>
        <v>#REF!</v>
      </c>
      <c r="P33" s="67"/>
    </row>
    <row r="34" spans="1:16" s="15" customFormat="1" ht="50.25" hidden="1" customHeight="1" x14ac:dyDescent="0.3">
      <c r="A34" s="12" t="s">
        <v>230</v>
      </c>
      <c r="B34" s="13" t="s">
        <v>229</v>
      </c>
      <c r="C34" s="14"/>
      <c r="D34" s="14"/>
      <c r="E34" s="14"/>
      <c r="F34" s="56"/>
      <c r="G34" s="56"/>
      <c r="H34" s="56"/>
      <c r="I34" s="56">
        <f t="shared" si="2"/>
        <v>0</v>
      </c>
      <c r="J34" s="56">
        <f t="shared" si="2"/>
        <v>0</v>
      </c>
      <c r="K34" s="14">
        <f t="shared" si="2"/>
        <v>0</v>
      </c>
      <c r="L34" s="43" t="e">
        <f>#REF!-C34</f>
        <v>#REF!</v>
      </c>
      <c r="M34" s="43" t="e">
        <f>#REF!-D34</f>
        <v>#REF!</v>
      </c>
      <c r="N34" s="43" t="e">
        <f>#REF!-E34</f>
        <v>#REF!</v>
      </c>
      <c r="P34" s="67"/>
    </row>
    <row r="35" spans="1:16" s="15" customFormat="1" ht="66.75" hidden="1" customHeight="1" x14ac:dyDescent="0.3">
      <c r="A35" s="12" t="s">
        <v>228</v>
      </c>
      <c r="B35" s="13" t="s">
        <v>227</v>
      </c>
      <c r="C35" s="14">
        <v>45656</v>
      </c>
      <c r="D35" s="14">
        <v>47482</v>
      </c>
      <c r="E35" s="14">
        <v>49382</v>
      </c>
      <c r="F35" s="56"/>
      <c r="G35" s="56"/>
      <c r="H35" s="56"/>
      <c r="I35" s="56">
        <f t="shared" si="2"/>
        <v>-45656</v>
      </c>
      <c r="J35" s="56">
        <f t="shared" si="2"/>
        <v>-47482</v>
      </c>
      <c r="K35" s="14">
        <f t="shared" si="2"/>
        <v>-49382</v>
      </c>
      <c r="L35" s="43" t="e">
        <f>#REF!-C35</f>
        <v>#REF!</v>
      </c>
      <c r="M35" s="43" t="e">
        <f>#REF!-D35</f>
        <v>#REF!</v>
      </c>
      <c r="N35" s="43" t="e">
        <f>#REF!-E35</f>
        <v>#REF!</v>
      </c>
      <c r="P35" s="67"/>
    </row>
    <row r="36" spans="1:16" s="15" customFormat="1" ht="66.75" hidden="1" customHeight="1" x14ac:dyDescent="0.3">
      <c r="A36" s="12" t="s">
        <v>226</v>
      </c>
      <c r="B36" s="13" t="s">
        <v>225</v>
      </c>
      <c r="C36" s="14"/>
      <c r="D36" s="14"/>
      <c r="E36" s="14"/>
      <c r="F36" s="56"/>
      <c r="G36" s="56"/>
      <c r="H36" s="56"/>
      <c r="I36" s="56">
        <f t="shared" si="2"/>
        <v>0</v>
      </c>
      <c r="J36" s="56">
        <f t="shared" si="2"/>
        <v>0</v>
      </c>
      <c r="K36" s="14">
        <f t="shared" si="2"/>
        <v>0</v>
      </c>
      <c r="L36" s="43" t="e">
        <f>#REF!-C36</f>
        <v>#REF!</v>
      </c>
      <c r="M36" s="43" t="e">
        <f>#REF!-D36</f>
        <v>#REF!</v>
      </c>
      <c r="N36" s="43" t="e">
        <f>#REF!-E36</f>
        <v>#REF!</v>
      </c>
      <c r="P36" s="67"/>
    </row>
    <row r="37" spans="1:16" s="15" customFormat="1" ht="50.25" hidden="1" customHeight="1" x14ac:dyDescent="0.3">
      <c r="A37" s="12" t="s">
        <v>224</v>
      </c>
      <c r="B37" s="13" t="s">
        <v>223</v>
      </c>
      <c r="C37" s="14"/>
      <c r="D37" s="14"/>
      <c r="E37" s="14"/>
      <c r="F37" s="56"/>
      <c r="G37" s="56"/>
      <c r="H37" s="56"/>
      <c r="I37" s="56">
        <f t="shared" si="2"/>
        <v>0</v>
      </c>
      <c r="J37" s="56">
        <f t="shared" si="2"/>
        <v>0</v>
      </c>
      <c r="K37" s="14">
        <f t="shared" si="2"/>
        <v>0</v>
      </c>
      <c r="L37" s="43" t="e">
        <f>#REF!-C37</f>
        <v>#REF!</v>
      </c>
      <c r="M37" s="43" t="e">
        <f>#REF!-D37</f>
        <v>#REF!</v>
      </c>
      <c r="N37" s="43" t="e">
        <f>#REF!-E37</f>
        <v>#REF!</v>
      </c>
      <c r="P37" s="67"/>
    </row>
    <row r="38" spans="1:16" ht="36.75" hidden="1" customHeight="1" x14ac:dyDescent="0.3">
      <c r="A38" s="9" t="s">
        <v>222</v>
      </c>
      <c r="B38" s="10" t="s">
        <v>221</v>
      </c>
      <c r="C38" s="11"/>
      <c r="D38" s="11"/>
      <c r="E38" s="11"/>
      <c r="F38" s="54"/>
      <c r="G38" s="54"/>
      <c r="H38" s="54"/>
      <c r="I38" s="54">
        <f t="shared" si="2"/>
        <v>0</v>
      </c>
      <c r="J38" s="54">
        <f t="shared" si="2"/>
        <v>0</v>
      </c>
      <c r="K38" s="11">
        <f t="shared" si="2"/>
        <v>0</v>
      </c>
      <c r="L38" s="58" t="e">
        <f>#REF!-C38</f>
        <v>#REF!</v>
      </c>
      <c r="M38" s="58" t="e">
        <f>#REF!-D38</f>
        <v>#REF!</v>
      </c>
      <c r="N38" s="58" t="e">
        <f>#REF!-E38</f>
        <v>#REF!</v>
      </c>
    </row>
    <row r="39" spans="1:16" ht="22.5" hidden="1" customHeight="1" x14ac:dyDescent="0.3">
      <c r="A39" s="9" t="s">
        <v>220</v>
      </c>
      <c r="B39" s="10" t="s">
        <v>219</v>
      </c>
      <c r="C39" s="11"/>
      <c r="D39" s="11"/>
      <c r="E39" s="11"/>
      <c r="F39" s="54"/>
      <c r="G39" s="54"/>
      <c r="H39" s="54"/>
      <c r="I39" s="54">
        <f t="shared" si="2"/>
        <v>0</v>
      </c>
      <c r="J39" s="54">
        <f t="shared" si="2"/>
        <v>0</v>
      </c>
      <c r="K39" s="11">
        <f t="shared" si="2"/>
        <v>0</v>
      </c>
      <c r="L39" s="58" t="e">
        <f>#REF!-C39</f>
        <v>#REF!</v>
      </c>
      <c r="M39" s="58" t="e">
        <f>#REF!-D39</f>
        <v>#REF!</v>
      </c>
      <c r="N39" s="58" t="e">
        <f>#REF!-E39</f>
        <v>#REF!</v>
      </c>
    </row>
    <row r="40" spans="1:16" ht="36.75" customHeight="1" x14ac:dyDescent="0.3">
      <c r="A40" s="9" t="s">
        <v>218</v>
      </c>
      <c r="B40" s="10" t="s">
        <v>217</v>
      </c>
      <c r="C40" s="11">
        <v>41800</v>
      </c>
      <c r="D40" s="11">
        <v>48000</v>
      </c>
      <c r="E40" s="11">
        <v>57000</v>
      </c>
      <c r="F40" s="54"/>
      <c r="G40" s="54"/>
      <c r="H40" s="54"/>
      <c r="I40" s="54">
        <f t="shared" si="2"/>
        <v>-41800</v>
      </c>
      <c r="J40" s="54">
        <f t="shared" si="2"/>
        <v>-48000</v>
      </c>
      <c r="K40" s="11">
        <f t="shared" si="2"/>
        <v>-57000</v>
      </c>
      <c r="L40" s="58" t="e">
        <f>#REF!-C40</f>
        <v>#REF!</v>
      </c>
      <c r="M40" s="58" t="e">
        <f>#REF!-D40</f>
        <v>#REF!</v>
      </c>
      <c r="N40" s="58" t="e">
        <f>#REF!-E40</f>
        <v>#REF!</v>
      </c>
    </row>
    <row r="41" spans="1:16" s="7" customFormat="1" ht="29.25" customHeight="1" x14ac:dyDescent="0.3">
      <c r="A41" s="4" t="s">
        <v>216</v>
      </c>
      <c r="B41" s="8" t="s">
        <v>215</v>
      </c>
      <c r="C41" s="6">
        <f t="shared" ref="C41:H41" si="9">SUM(C42:C43)</f>
        <v>676092</v>
      </c>
      <c r="D41" s="6">
        <f t="shared" si="9"/>
        <v>672349</v>
      </c>
      <c r="E41" s="6">
        <f t="shared" si="9"/>
        <v>679794</v>
      </c>
      <c r="F41" s="48">
        <f t="shared" si="9"/>
        <v>0</v>
      </c>
      <c r="G41" s="48">
        <f t="shared" si="9"/>
        <v>0</v>
      </c>
      <c r="H41" s="48">
        <f t="shared" si="9"/>
        <v>0</v>
      </c>
      <c r="I41" s="48">
        <f t="shared" si="2"/>
        <v>-676092</v>
      </c>
      <c r="J41" s="48">
        <f t="shared" si="2"/>
        <v>-672349</v>
      </c>
      <c r="K41" s="6">
        <f t="shared" si="2"/>
        <v>-679794</v>
      </c>
      <c r="L41" s="59" t="e">
        <f>#REF!-C41</f>
        <v>#REF!</v>
      </c>
      <c r="M41" s="59" t="e">
        <f>#REF!-D41</f>
        <v>#REF!</v>
      </c>
      <c r="N41" s="59" t="e">
        <f>#REF!-E41</f>
        <v>#REF!</v>
      </c>
      <c r="P41" s="67"/>
    </row>
    <row r="42" spans="1:16" ht="27" customHeight="1" x14ac:dyDescent="0.3">
      <c r="A42" s="9" t="s">
        <v>214</v>
      </c>
      <c r="B42" s="10" t="s">
        <v>213</v>
      </c>
      <c r="C42" s="11">
        <v>82234</v>
      </c>
      <c r="D42" s="11">
        <v>86346</v>
      </c>
      <c r="E42" s="11">
        <v>90664</v>
      </c>
      <c r="F42" s="54"/>
      <c r="G42" s="54"/>
      <c r="H42" s="54"/>
      <c r="I42" s="54">
        <f t="shared" si="2"/>
        <v>-82234</v>
      </c>
      <c r="J42" s="54">
        <f t="shared" si="2"/>
        <v>-86346</v>
      </c>
      <c r="K42" s="11">
        <f t="shared" si="2"/>
        <v>-90664</v>
      </c>
      <c r="L42" s="58" t="e">
        <f>#REF!-C42</f>
        <v>#REF!</v>
      </c>
      <c r="M42" s="58" t="e">
        <f>#REF!-D42</f>
        <v>#REF!</v>
      </c>
      <c r="N42" s="58" t="e">
        <f>#REF!-E42</f>
        <v>#REF!</v>
      </c>
    </row>
    <row r="43" spans="1:16" ht="27" customHeight="1" x14ac:dyDescent="0.3">
      <c r="A43" s="9" t="s">
        <v>212</v>
      </c>
      <c r="B43" s="10" t="s">
        <v>211</v>
      </c>
      <c r="C43" s="11">
        <f t="shared" ref="C43:H43" si="10">C44+C45</f>
        <v>593858</v>
      </c>
      <c r="D43" s="11">
        <f t="shared" si="10"/>
        <v>586003</v>
      </c>
      <c r="E43" s="11">
        <f t="shared" si="10"/>
        <v>589130</v>
      </c>
      <c r="F43" s="54">
        <f t="shared" si="10"/>
        <v>0</v>
      </c>
      <c r="G43" s="54">
        <f t="shared" si="10"/>
        <v>0</v>
      </c>
      <c r="H43" s="54">
        <f t="shared" si="10"/>
        <v>0</v>
      </c>
      <c r="I43" s="54">
        <f t="shared" si="2"/>
        <v>-593858</v>
      </c>
      <c r="J43" s="54">
        <f t="shared" si="2"/>
        <v>-586003</v>
      </c>
      <c r="K43" s="11">
        <f t="shared" si="2"/>
        <v>-589130</v>
      </c>
      <c r="L43" s="58" t="e">
        <f>#REF!-C43</f>
        <v>#REF!</v>
      </c>
      <c r="M43" s="58" t="e">
        <f>#REF!-D43</f>
        <v>#REF!</v>
      </c>
      <c r="N43" s="58" t="e">
        <f>#REF!-E43</f>
        <v>#REF!</v>
      </c>
    </row>
    <row r="44" spans="1:16" s="15" customFormat="1" ht="36" hidden="1" customHeight="1" x14ac:dyDescent="0.3">
      <c r="A44" s="12" t="s">
        <v>210</v>
      </c>
      <c r="B44" s="13" t="s">
        <v>209</v>
      </c>
      <c r="C44" s="14">
        <v>439073</v>
      </c>
      <c r="D44" s="14">
        <v>429670</v>
      </c>
      <c r="E44" s="14">
        <v>429670</v>
      </c>
      <c r="F44" s="56"/>
      <c r="G44" s="56"/>
      <c r="H44" s="56"/>
      <c r="I44" s="56">
        <f t="shared" si="2"/>
        <v>-439073</v>
      </c>
      <c r="J44" s="56">
        <f t="shared" si="2"/>
        <v>-429670</v>
      </c>
      <c r="K44" s="14">
        <f t="shared" si="2"/>
        <v>-429670</v>
      </c>
      <c r="L44" s="43" t="e">
        <f>#REF!-C44</f>
        <v>#REF!</v>
      </c>
      <c r="M44" s="43" t="e">
        <f>#REF!-D44</f>
        <v>#REF!</v>
      </c>
      <c r="N44" s="43" t="e">
        <f>#REF!-E44</f>
        <v>#REF!</v>
      </c>
      <c r="P44" s="67"/>
    </row>
    <row r="45" spans="1:16" s="15" customFormat="1" ht="36" hidden="1" customHeight="1" x14ac:dyDescent="0.3">
      <c r="A45" s="12" t="s">
        <v>208</v>
      </c>
      <c r="B45" s="13" t="s">
        <v>207</v>
      </c>
      <c r="C45" s="14">
        <v>154785</v>
      </c>
      <c r="D45" s="14">
        <v>156333</v>
      </c>
      <c r="E45" s="14">
        <v>159460</v>
      </c>
      <c r="F45" s="56"/>
      <c r="G45" s="56"/>
      <c r="H45" s="56"/>
      <c r="I45" s="56">
        <f t="shared" si="2"/>
        <v>-154785</v>
      </c>
      <c r="J45" s="56">
        <f t="shared" si="2"/>
        <v>-156333</v>
      </c>
      <c r="K45" s="14">
        <f t="shared" si="2"/>
        <v>-159460</v>
      </c>
      <c r="L45" s="43" t="e">
        <f>#REF!-C45</f>
        <v>#REF!</v>
      </c>
      <c r="M45" s="43" t="e">
        <f>#REF!-D45</f>
        <v>#REF!</v>
      </c>
      <c r="N45" s="43" t="e">
        <f>#REF!-E45</f>
        <v>#REF!</v>
      </c>
      <c r="P45" s="67"/>
    </row>
    <row r="46" spans="1:16" s="7" customFormat="1" ht="29.25" customHeight="1" x14ac:dyDescent="0.3">
      <c r="A46" s="4" t="s">
        <v>206</v>
      </c>
      <c r="B46" s="8" t="s">
        <v>205</v>
      </c>
      <c r="C46" s="6">
        <f t="shared" ref="C46:H46" si="11">C47+C48+C49</f>
        <v>17000</v>
      </c>
      <c r="D46" s="6">
        <f t="shared" si="11"/>
        <v>17500</v>
      </c>
      <c r="E46" s="6">
        <f t="shared" si="11"/>
        <v>17500</v>
      </c>
      <c r="F46" s="48">
        <f t="shared" si="11"/>
        <v>0</v>
      </c>
      <c r="G46" s="48">
        <f t="shared" si="11"/>
        <v>0</v>
      </c>
      <c r="H46" s="48">
        <f t="shared" si="11"/>
        <v>0</v>
      </c>
      <c r="I46" s="48">
        <f t="shared" si="2"/>
        <v>-17000</v>
      </c>
      <c r="J46" s="48">
        <f t="shared" si="2"/>
        <v>-17500</v>
      </c>
      <c r="K46" s="6">
        <f t="shared" si="2"/>
        <v>-17500</v>
      </c>
      <c r="L46" s="59" t="e">
        <f>#REF!-C46</f>
        <v>#REF!</v>
      </c>
      <c r="M46" s="59" t="e">
        <f>#REF!-D46</f>
        <v>#REF!</v>
      </c>
      <c r="N46" s="59" t="e">
        <f>#REF!-E46</f>
        <v>#REF!</v>
      </c>
      <c r="P46" s="67"/>
    </row>
    <row r="47" spans="1:16" ht="51.75" customHeight="1" x14ac:dyDescent="0.3">
      <c r="A47" s="9" t="s">
        <v>204</v>
      </c>
      <c r="B47" s="10" t="s">
        <v>203</v>
      </c>
      <c r="C47" s="11">
        <v>17000</v>
      </c>
      <c r="D47" s="11">
        <v>17500</v>
      </c>
      <c r="E47" s="11">
        <v>17500</v>
      </c>
      <c r="F47" s="54"/>
      <c r="G47" s="54"/>
      <c r="H47" s="54"/>
      <c r="I47" s="54">
        <f t="shared" si="2"/>
        <v>-17000</v>
      </c>
      <c r="J47" s="54">
        <f t="shared" si="2"/>
        <v>-17500</v>
      </c>
      <c r="K47" s="11">
        <f t="shared" si="2"/>
        <v>-17500</v>
      </c>
      <c r="L47" s="58" t="e">
        <f>#REF!-C47</f>
        <v>#REF!</v>
      </c>
      <c r="M47" s="58" t="e">
        <f>#REF!-D47</f>
        <v>#REF!</v>
      </c>
      <c r="N47" s="58" t="e">
        <f>#REF!-E47</f>
        <v>#REF!</v>
      </c>
    </row>
    <row r="48" spans="1:16" ht="31.5" hidden="1" customHeight="1" x14ac:dyDescent="0.3">
      <c r="A48" s="9" t="s">
        <v>202</v>
      </c>
      <c r="B48" s="10" t="s">
        <v>201</v>
      </c>
      <c r="C48" s="11"/>
      <c r="D48" s="11"/>
      <c r="E48" s="11"/>
      <c r="F48" s="54"/>
      <c r="G48" s="54"/>
      <c r="H48" s="54"/>
      <c r="I48" s="54">
        <f t="shared" si="2"/>
        <v>0</v>
      </c>
      <c r="J48" s="54">
        <f t="shared" si="2"/>
        <v>0</v>
      </c>
      <c r="K48" s="11">
        <f t="shared" si="2"/>
        <v>0</v>
      </c>
      <c r="L48" s="58" t="e">
        <f>#REF!-C48</f>
        <v>#REF!</v>
      </c>
      <c r="M48" s="58" t="e">
        <f>#REF!-D48</f>
        <v>#REF!</v>
      </c>
      <c r="N48" s="58" t="e">
        <f>#REF!-E48</f>
        <v>#REF!</v>
      </c>
    </row>
    <row r="49" spans="1:16" ht="84" hidden="1" customHeight="1" x14ac:dyDescent="0.3">
      <c r="A49" s="9" t="s">
        <v>200</v>
      </c>
      <c r="B49" s="10" t="s">
        <v>199</v>
      </c>
      <c r="C49" s="11"/>
      <c r="D49" s="11"/>
      <c r="E49" s="11"/>
      <c r="F49" s="54"/>
      <c r="G49" s="54"/>
      <c r="H49" s="54"/>
      <c r="I49" s="54">
        <f t="shared" si="2"/>
        <v>0</v>
      </c>
      <c r="J49" s="54">
        <f t="shared" si="2"/>
        <v>0</v>
      </c>
      <c r="K49" s="11">
        <f t="shared" si="2"/>
        <v>0</v>
      </c>
      <c r="L49" s="58" t="e">
        <f>#REF!-C49</f>
        <v>#REF!</v>
      </c>
      <c r="M49" s="58" t="e">
        <f>#REF!-D49</f>
        <v>#REF!</v>
      </c>
      <c r="N49" s="58" t="e">
        <f>#REF!-E49</f>
        <v>#REF!</v>
      </c>
    </row>
    <row r="50" spans="1:16" s="7" customFormat="1" ht="32.25" hidden="1" customHeight="1" x14ac:dyDescent="0.3">
      <c r="A50" s="4" t="s">
        <v>198</v>
      </c>
      <c r="B50" s="8" t="s">
        <v>197</v>
      </c>
      <c r="C50" s="6">
        <v>0</v>
      </c>
      <c r="D50" s="6">
        <v>0</v>
      </c>
      <c r="E50" s="6">
        <v>0</v>
      </c>
      <c r="F50" s="48">
        <v>0</v>
      </c>
      <c r="G50" s="48">
        <v>0</v>
      </c>
      <c r="H50" s="48">
        <v>0</v>
      </c>
      <c r="I50" s="48">
        <f t="shared" si="2"/>
        <v>0</v>
      </c>
      <c r="J50" s="48">
        <f t="shared" si="2"/>
        <v>0</v>
      </c>
      <c r="K50" s="6">
        <f t="shared" si="2"/>
        <v>0</v>
      </c>
      <c r="L50" s="59" t="e">
        <f>#REF!-C50</f>
        <v>#REF!</v>
      </c>
      <c r="M50" s="59" t="e">
        <f>#REF!-D50</f>
        <v>#REF!</v>
      </c>
      <c r="N50" s="59" t="e">
        <f>#REF!-E50</f>
        <v>#REF!</v>
      </c>
      <c r="P50" s="67"/>
    </row>
    <row r="51" spans="1:16" s="7" customFormat="1" ht="36.75" customHeight="1" x14ac:dyDescent="0.3">
      <c r="A51" s="4" t="s">
        <v>196</v>
      </c>
      <c r="B51" s="8" t="s">
        <v>195</v>
      </c>
      <c r="C51" s="6">
        <f t="shared" ref="C51:H51" si="12">C52+C53+C59+C60+C63</f>
        <v>130607.9</v>
      </c>
      <c r="D51" s="6">
        <f t="shared" si="12"/>
        <v>126587.6</v>
      </c>
      <c r="E51" s="6">
        <f t="shared" si="12"/>
        <v>129922.09999999999</v>
      </c>
      <c r="F51" s="48">
        <f t="shared" si="12"/>
        <v>0</v>
      </c>
      <c r="G51" s="48">
        <f t="shared" si="12"/>
        <v>0</v>
      </c>
      <c r="H51" s="48">
        <f t="shared" si="12"/>
        <v>0</v>
      </c>
      <c r="I51" s="48">
        <f t="shared" si="2"/>
        <v>-130607.9</v>
      </c>
      <c r="J51" s="48">
        <f t="shared" si="2"/>
        <v>-126587.6</v>
      </c>
      <c r="K51" s="6">
        <f t="shared" si="2"/>
        <v>-129922.09999999999</v>
      </c>
      <c r="L51" s="59" t="e">
        <f>#REF!-C51</f>
        <v>#REF!</v>
      </c>
      <c r="M51" s="59" t="e">
        <f>#REF!-D51</f>
        <v>#REF!</v>
      </c>
      <c r="N51" s="59" t="e">
        <f>#REF!-E51</f>
        <v>#REF!</v>
      </c>
      <c r="P51" s="67"/>
    </row>
    <row r="52" spans="1:16" ht="21" hidden="1" customHeight="1" x14ac:dyDescent="0.3">
      <c r="A52" s="9" t="s">
        <v>194</v>
      </c>
      <c r="B52" s="10" t="s">
        <v>193</v>
      </c>
      <c r="C52" s="11">
        <v>0</v>
      </c>
      <c r="D52" s="11">
        <v>0</v>
      </c>
      <c r="E52" s="11">
        <v>0</v>
      </c>
      <c r="F52" s="54">
        <v>0</v>
      </c>
      <c r="G52" s="54">
        <v>0</v>
      </c>
      <c r="H52" s="54">
        <v>0</v>
      </c>
      <c r="I52" s="54">
        <f t="shared" si="2"/>
        <v>0</v>
      </c>
      <c r="J52" s="54">
        <f t="shared" si="2"/>
        <v>0</v>
      </c>
      <c r="K52" s="11">
        <f t="shared" si="2"/>
        <v>0</v>
      </c>
      <c r="L52" s="58" t="e">
        <f>#REF!-C52</f>
        <v>#REF!</v>
      </c>
      <c r="M52" s="58" t="e">
        <f>#REF!-D52</f>
        <v>#REF!</v>
      </c>
      <c r="N52" s="58" t="e">
        <f>#REF!-E52</f>
        <v>#REF!</v>
      </c>
    </row>
    <row r="53" spans="1:16" ht="81.75" customHeight="1" x14ac:dyDescent="0.3">
      <c r="A53" s="9" t="s">
        <v>192</v>
      </c>
      <c r="B53" s="18" t="s">
        <v>191</v>
      </c>
      <c r="C53" s="11">
        <f t="shared" ref="C53:H53" si="13">SUM(C54:C58)</f>
        <v>108763.29999999999</v>
      </c>
      <c r="D53" s="11">
        <f t="shared" si="13"/>
        <v>100599</v>
      </c>
      <c r="E53" s="11">
        <f t="shared" si="13"/>
        <v>103933.49999999999</v>
      </c>
      <c r="F53" s="54">
        <f t="shared" si="13"/>
        <v>0</v>
      </c>
      <c r="G53" s="54">
        <f t="shared" si="13"/>
        <v>0</v>
      </c>
      <c r="H53" s="54">
        <f t="shared" si="13"/>
        <v>0</v>
      </c>
      <c r="I53" s="54">
        <f t="shared" si="2"/>
        <v>-108763.29999999999</v>
      </c>
      <c r="J53" s="54">
        <f t="shared" si="2"/>
        <v>-100599</v>
      </c>
      <c r="K53" s="11">
        <f t="shared" si="2"/>
        <v>-103933.49999999999</v>
      </c>
      <c r="L53" s="58" t="e">
        <f>#REF!-C53</f>
        <v>#REF!</v>
      </c>
      <c r="M53" s="58" t="e">
        <f>#REF!-D53</f>
        <v>#REF!</v>
      </c>
      <c r="N53" s="58" t="e">
        <f>#REF!-E53</f>
        <v>#REF!</v>
      </c>
    </row>
    <row r="54" spans="1:16" ht="83.25" customHeight="1" x14ac:dyDescent="0.3">
      <c r="A54" s="9" t="s">
        <v>190</v>
      </c>
      <c r="B54" s="19" t="s">
        <v>189</v>
      </c>
      <c r="C54" s="11">
        <v>97724.4</v>
      </c>
      <c r="D54" s="11">
        <v>90534.6</v>
      </c>
      <c r="E54" s="11">
        <v>94125.9</v>
      </c>
      <c r="F54" s="54"/>
      <c r="G54" s="54"/>
      <c r="H54" s="54"/>
      <c r="I54" s="54">
        <f t="shared" si="2"/>
        <v>-97724.4</v>
      </c>
      <c r="J54" s="54">
        <f t="shared" si="2"/>
        <v>-90534.6</v>
      </c>
      <c r="K54" s="11">
        <f t="shared" si="2"/>
        <v>-94125.9</v>
      </c>
      <c r="L54" s="58" t="e">
        <f>#REF!-C54</f>
        <v>#REF!</v>
      </c>
      <c r="M54" s="58" t="e">
        <f>#REF!-D54</f>
        <v>#REF!</v>
      </c>
      <c r="N54" s="58" t="e">
        <f>#REF!-E54</f>
        <v>#REF!</v>
      </c>
    </row>
    <row r="55" spans="1:16" ht="83.25" customHeight="1" x14ac:dyDescent="0.3">
      <c r="A55" s="9" t="s">
        <v>188</v>
      </c>
      <c r="B55" s="19" t="s">
        <v>187</v>
      </c>
      <c r="C55" s="11">
        <v>7123</v>
      </c>
      <c r="D55" s="11">
        <v>6148.5</v>
      </c>
      <c r="E55" s="11">
        <v>6005.7</v>
      </c>
      <c r="F55" s="54"/>
      <c r="G55" s="54"/>
      <c r="H55" s="54"/>
      <c r="I55" s="54">
        <f t="shared" si="2"/>
        <v>-7123</v>
      </c>
      <c r="J55" s="54">
        <f t="shared" si="2"/>
        <v>-6148.5</v>
      </c>
      <c r="K55" s="11">
        <f t="shared" si="2"/>
        <v>-6005.7</v>
      </c>
      <c r="L55" s="58" t="e">
        <f>#REF!-C55</f>
        <v>#REF!</v>
      </c>
      <c r="M55" s="58" t="e">
        <f>#REF!-D55</f>
        <v>#REF!</v>
      </c>
      <c r="N55" s="58" t="e">
        <f>#REF!-E55</f>
        <v>#REF!</v>
      </c>
    </row>
    <row r="56" spans="1:16" ht="63.75" customHeight="1" x14ac:dyDescent="0.3">
      <c r="A56" s="9" t="s">
        <v>186</v>
      </c>
      <c r="B56" s="19" t="s">
        <v>185</v>
      </c>
      <c r="C56" s="11">
        <v>1828.5</v>
      </c>
      <c r="D56" s="11">
        <v>1828.5</v>
      </c>
      <c r="E56" s="11">
        <v>1828.5</v>
      </c>
      <c r="F56" s="54"/>
      <c r="G56" s="54"/>
      <c r="H56" s="54"/>
      <c r="I56" s="54">
        <f t="shared" si="2"/>
        <v>-1828.5</v>
      </c>
      <c r="J56" s="54">
        <f t="shared" si="2"/>
        <v>-1828.5</v>
      </c>
      <c r="K56" s="11">
        <f t="shared" si="2"/>
        <v>-1828.5</v>
      </c>
      <c r="L56" s="58" t="e">
        <f>#REF!-C56</f>
        <v>#REF!</v>
      </c>
      <c r="M56" s="58" t="e">
        <f>#REF!-D56</f>
        <v>#REF!</v>
      </c>
      <c r="N56" s="58" t="e">
        <f>#REF!-E56</f>
        <v>#REF!</v>
      </c>
    </row>
    <row r="57" spans="1:16" ht="38.25" customHeight="1" x14ac:dyDescent="0.3">
      <c r="A57" s="20" t="s">
        <v>184</v>
      </c>
      <c r="B57" s="19" t="s">
        <v>183</v>
      </c>
      <c r="C57" s="11">
        <v>2087.4</v>
      </c>
      <c r="D57" s="11">
        <v>2087.4</v>
      </c>
      <c r="E57" s="11">
        <v>1973.4</v>
      </c>
      <c r="F57" s="54"/>
      <c r="G57" s="54"/>
      <c r="H57" s="54"/>
      <c r="I57" s="54">
        <f t="shared" si="2"/>
        <v>-2087.4</v>
      </c>
      <c r="J57" s="54">
        <f t="shared" si="2"/>
        <v>-2087.4</v>
      </c>
      <c r="K57" s="11">
        <f t="shared" si="2"/>
        <v>-1973.4</v>
      </c>
      <c r="L57" s="58" t="e">
        <f>#REF!-C57</f>
        <v>#REF!</v>
      </c>
      <c r="M57" s="58" t="e">
        <f>#REF!-D57</f>
        <v>#REF!</v>
      </c>
      <c r="N57" s="58" t="e">
        <f>#REF!-E57</f>
        <v>#REF!</v>
      </c>
    </row>
    <row r="58" spans="1:16" ht="112.5" hidden="1" customHeight="1" x14ac:dyDescent="0.3">
      <c r="A58" s="20" t="s">
        <v>182</v>
      </c>
      <c r="B58" s="19" t="s">
        <v>181</v>
      </c>
      <c r="C58" s="11"/>
      <c r="D58" s="11"/>
      <c r="E58" s="11"/>
      <c r="F58" s="54"/>
      <c r="G58" s="54"/>
      <c r="H58" s="54"/>
      <c r="I58" s="54">
        <f t="shared" si="2"/>
        <v>0</v>
      </c>
      <c r="J58" s="54">
        <f t="shared" si="2"/>
        <v>0</v>
      </c>
      <c r="K58" s="11">
        <f t="shared" si="2"/>
        <v>0</v>
      </c>
      <c r="L58" s="58" t="e">
        <f>#REF!-C58</f>
        <v>#REF!</v>
      </c>
      <c r="M58" s="58" t="e">
        <f>#REF!-D58</f>
        <v>#REF!</v>
      </c>
      <c r="N58" s="58" t="e">
        <f>#REF!-E58</f>
        <v>#REF!</v>
      </c>
    </row>
    <row r="59" spans="1:16" ht="54" hidden="1" customHeight="1" x14ac:dyDescent="0.3">
      <c r="A59" s="9" t="s">
        <v>180</v>
      </c>
      <c r="B59" s="10" t="s">
        <v>179</v>
      </c>
      <c r="C59" s="11"/>
      <c r="D59" s="11"/>
      <c r="E59" s="11"/>
      <c r="F59" s="54"/>
      <c r="G59" s="54"/>
      <c r="H59" s="54"/>
      <c r="I59" s="54">
        <f t="shared" si="2"/>
        <v>0</v>
      </c>
      <c r="J59" s="54">
        <f t="shared" si="2"/>
        <v>0</v>
      </c>
      <c r="K59" s="11">
        <f t="shared" si="2"/>
        <v>0</v>
      </c>
      <c r="L59" s="58" t="e">
        <f>#REF!-C59</f>
        <v>#REF!</v>
      </c>
      <c r="M59" s="58" t="e">
        <f>#REF!-D59</f>
        <v>#REF!</v>
      </c>
      <c r="N59" s="58" t="e">
        <f>#REF!-E59</f>
        <v>#REF!</v>
      </c>
    </row>
    <row r="60" spans="1:16" ht="80.25" customHeight="1" x14ac:dyDescent="0.3">
      <c r="A60" s="9" t="s">
        <v>177</v>
      </c>
      <c r="B60" s="10" t="s">
        <v>178</v>
      </c>
      <c r="C60" s="11">
        <f t="shared" ref="C60:H60" si="14">SUM(C61:C62)</f>
        <v>18850</v>
      </c>
      <c r="D60" s="11">
        <f t="shared" si="14"/>
        <v>22350</v>
      </c>
      <c r="E60" s="11">
        <f t="shared" si="14"/>
        <v>22350</v>
      </c>
      <c r="F60" s="54">
        <f t="shared" si="14"/>
        <v>0</v>
      </c>
      <c r="G60" s="54">
        <f t="shared" si="14"/>
        <v>0</v>
      </c>
      <c r="H60" s="54">
        <f t="shared" si="14"/>
        <v>0</v>
      </c>
      <c r="I60" s="54">
        <f t="shared" si="2"/>
        <v>-18850</v>
      </c>
      <c r="J60" s="54">
        <f t="shared" si="2"/>
        <v>-22350</v>
      </c>
      <c r="K60" s="11">
        <f t="shared" si="2"/>
        <v>-22350</v>
      </c>
      <c r="L60" s="58" t="e">
        <f>#REF!-C60</f>
        <v>#REF!</v>
      </c>
      <c r="M60" s="58" t="e">
        <f>#REF!-D60</f>
        <v>#REF!</v>
      </c>
      <c r="N60" s="58" t="e">
        <f>#REF!-E60</f>
        <v>#REF!</v>
      </c>
    </row>
    <row r="61" spans="1:16" s="15" customFormat="1" ht="38.25" hidden="1" customHeight="1" x14ac:dyDescent="0.3">
      <c r="A61" s="12" t="s">
        <v>177</v>
      </c>
      <c r="B61" s="13" t="s">
        <v>176</v>
      </c>
      <c r="C61" s="14">
        <v>18500</v>
      </c>
      <c r="D61" s="14">
        <v>22000</v>
      </c>
      <c r="E61" s="14">
        <v>22000</v>
      </c>
      <c r="F61" s="56"/>
      <c r="G61" s="56"/>
      <c r="H61" s="56"/>
      <c r="I61" s="56">
        <f t="shared" si="2"/>
        <v>-18500</v>
      </c>
      <c r="J61" s="56">
        <f t="shared" si="2"/>
        <v>-22000</v>
      </c>
      <c r="K61" s="14">
        <f t="shared" si="2"/>
        <v>-22000</v>
      </c>
      <c r="L61" s="43" t="e">
        <f>#REF!-C61</f>
        <v>#REF!</v>
      </c>
      <c r="M61" s="43" t="e">
        <f>#REF!-D61</f>
        <v>#REF!</v>
      </c>
      <c r="N61" s="43" t="e">
        <f>#REF!-E61</f>
        <v>#REF!</v>
      </c>
      <c r="P61" s="67"/>
    </row>
    <row r="62" spans="1:16" s="15" customFormat="1" ht="75" hidden="1" customHeight="1" x14ac:dyDescent="0.3">
      <c r="A62" s="12" t="s">
        <v>175</v>
      </c>
      <c r="B62" s="13" t="s">
        <v>174</v>
      </c>
      <c r="C62" s="14">
        <v>350</v>
      </c>
      <c r="D62" s="14">
        <v>350</v>
      </c>
      <c r="E62" s="14">
        <v>350</v>
      </c>
      <c r="F62" s="56"/>
      <c r="G62" s="56"/>
      <c r="H62" s="56"/>
      <c r="I62" s="56">
        <f t="shared" si="2"/>
        <v>-350</v>
      </c>
      <c r="J62" s="56">
        <f t="shared" si="2"/>
        <v>-350</v>
      </c>
      <c r="K62" s="14">
        <f t="shared" si="2"/>
        <v>-350</v>
      </c>
      <c r="L62" s="43" t="e">
        <f>#REF!-C62</f>
        <v>#REF!</v>
      </c>
      <c r="M62" s="43" t="e">
        <f>#REF!-D62</f>
        <v>#REF!</v>
      </c>
      <c r="N62" s="43" t="e">
        <f>#REF!-E62</f>
        <v>#REF!</v>
      </c>
      <c r="P62" s="67"/>
    </row>
    <row r="63" spans="1:16" ht="94.5" customHeight="1" x14ac:dyDescent="0.3">
      <c r="A63" s="9" t="s">
        <v>173</v>
      </c>
      <c r="B63" s="10" t="s">
        <v>172</v>
      </c>
      <c r="C63" s="11">
        <f t="shared" ref="C63:H63" si="15">SUM(C64:C65)</f>
        <v>2994.6</v>
      </c>
      <c r="D63" s="11">
        <f t="shared" si="15"/>
        <v>3638.6000000000004</v>
      </c>
      <c r="E63" s="11">
        <f t="shared" si="15"/>
        <v>3638.6000000000004</v>
      </c>
      <c r="F63" s="54">
        <f t="shared" si="15"/>
        <v>0</v>
      </c>
      <c r="G63" s="54">
        <f t="shared" si="15"/>
        <v>0</v>
      </c>
      <c r="H63" s="54">
        <f t="shared" si="15"/>
        <v>0</v>
      </c>
      <c r="I63" s="54">
        <f t="shared" si="2"/>
        <v>-2994.6</v>
      </c>
      <c r="J63" s="54">
        <f t="shared" si="2"/>
        <v>-3638.6000000000004</v>
      </c>
      <c r="K63" s="11">
        <f t="shared" si="2"/>
        <v>-3638.6000000000004</v>
      </c>
      <c r="L63" s="58" t="e">
        <f>#REF!-C63</f>
        <v>#REF!</v>
      </c>
      <c r="M63" s="58" t="e">
        <f>#REF!-D63</f>
        <v>#REF!</v>
      </c>
      <c r="N63" s="58" t="e">
        <f>#REF!-E63</f>
        <v>#REF!</v>
      </c>
    </row>
    <row r="64" spans="1:16" s="15" customFormat="1" ht="50.25" customHeight="1" x14ac:dyDescent="0.3">
      <c r="A64" s="12" t="s">
        <v>171</v>
      </c>
      <c r="B64" s="13" t="s">
        <v>170</v>
      </c>
      <c r="C64" s="14">
        <v>1454.8</v>
      </c>
      <c r="D64" s="14">
        <v>2098.8000000000002</v>
      </c>
      <c r="E64" s="14">
        <v>2098.8000000000002</v>
      </c>
      <c r="F64" s="56"/>
      <c r="G64" s="56"/>
      <c r="H64" s="56"/>
      <c r="I64" s="56">
        <f t="shared" si="2"/>
        <v>-1454.8</v>
      </c>
      <c r="J64" s="56">
        <f t="shared" si="2"/>
        <v>-2098.8000000000002</v>
      </c>
      <c r="K64" s="14">
        <f t="shared" si="2"/>
        <v>-2098.8000000000002</v>
      </c>
      <c r="L64" s="43" t="e">
        <f>#REF!-C64</f>
        <v>#REF!</v>
      </c>
      <c r="M64" s="43" t="e">
        <f>#REF!-D64</f>
        <v>#REF!</v>
      </c>
      <c r="N64" s="43" t="e">
        <f>#REF!-E64</f>
        <v>#REF!</v>
      </c>
      <c r="P64" s="67"/>
    </row>
    <row r="65" spans="1:16" s="15" customFormat="1" ht="51.75" customHeight="1" x14ac:dyDescent="0.3">
      <c r="A65" s="12" t="s">
        <v>169</v>
      </c>
      <c r="B65" s="13" t="s">
        <v>168</v>
      </c>
      <c r="C65" s="14">
        <v>1539.8</v>
      </c>
      <c r="D65" s="14">
        <v>1539.8</v>
      </c>
      <c r="E65" s="14">
        <v>1539.8</v>
      </c>
      <c r="F65" s="56"/>
      <c r="G65" s="56"/>
      <c r="H65" s="56"/>
      <c r="I65" s="56">
        <f t="shared" si="2"/>
        <v>-1539.8</v>
      </c>
      <c r="J65" s="56">
        <f t="shared" si="2"/>
        <v>-1539.8</v>
      </c>
      <c r="K65" s="14">
        <f t="shared" si="2"/>
        <v>-1539.8</v>
      </c>
      <c r="L65" s="43" t="e">
        <f>#REF!-C65</f>
        <v>#REF!</v>
      </c>
      <c r="M65" s="43" t="e">
        <f>#REF!-D65</f>
        <v>#REF!</v>
      </c>
      <c r="N65" s="43" t="e">
        <f>#REF!-E65</f>
        <v>#REF!</v>
      </c>
      <c r="P65" s="67"/>
    </row>
    <row r="66" spans="1:16" s="7" customFormat="1" ht="29.25" customHeight="1" x14ac:dyDescent="0.3">
      <c r="A66" s="4" t="s">
        <v>167</v>
      </c>
      <c r="B66" s="8" t="s">
        <v>166</v>
      </c>
      <c r="C66" s="6">
        <f t="shared" ref="C66:H66" si="16">C67</f>
        <v>2553</v>
      </c>
      <c r="D66" s="6">
        <f t="shared" si="16"/>
        <v>2588</v>
      </c>
      <c r="E66" s="6">
        <f t="shared" si="16"/>
        <v>2625</v>
      </c>
      <c r="F66" s="48">
        <f t="shared" si="16"/>
        <v>0</v>
      </c>
      <c r="G66" s="48">
        <f t="shared" si="16"/>
        <v>0</v>
      </c>
      <c r="H66" s="48">
        <f t="shared" si="16"/>
        <v>0</v>
      </c>
      <c r="I66" s="48">
        <f t="shared" si="2"/>
        <v>-2553</v>
      </c>
      <c r="J66" s="48">
        <f t="shared" si="2"/>
        <v>-2588</v>
      </c>
      <c r="K66" s="6">
        <f t="shared" si="2"/>
        <v>-2625</v>
      </c>
      <c r="L66" s="59" t="e">
        <f>#REF!-C66</f>
        <v>#REF!</v>
      </c>
      <c r="M66" s="59" t="e">
        <f>#REF!-D66</f>
        <v>#REF!</v>
      </c>
      <c r="N66" s="59" t="e">
        <f>#REF!-E66</f>
        <v>#REF!</v>
      </c>
      <c r="P66" s="67"/>
    </row>
    <row r="67" spans="1:16" ht="29.25" customHeight="1" x14ac:dyDescent="0.3">
      <c r="A67" s="9" t="s">
        <v>165</v>
      </c>
      <c r="B67" s="10" t="s">
        <v>164</v>
      </c>
      <c r="C67" s="11">
        <f t="shared" ref="C67:H67" si="17">SUM(C68:C71)</f>
        <v>2553</v>
      </c>
      <c r="D67" s="11">
        <f t="shared" si="17"/>
        <v>2588</v>
      </c>
      <c r="E67" s="11">
        <f t="shared" si="17"/>
        <v>2625</v>
      </c>
      <c r="F67" s="54">
        <f t="shared" si="17"/>
        <v>0</v>
      </c>
      <c r="G67" s="54">
        <f t="shared" si="17"/>
        <v>0</v>
      </c>
      <c r="H67" s="54">
        <f t="shared" si="17"/>
        <v>0</v>
      </c>
      <c r="I67" s="54">
        <f t="shared" si="2"/>
        <v>-2553</v>
      </c>
      <c r="J67" s="54">
        <f t="shared" si="2"/>
        <v>-2588</v>
      </c>
      <c r="K67" s="11">
        <f t="shared" si="2"/>
        <v>-2625</v>
      </c>
      <c r="L67" s="58" t="e">
        <f>#REF!-C67</f>
        <v>#REF!</v>
      </c>
      <c r="M67" s="58" t="e">
        <f>#REF!-D67</f>
        <v>#REF!</v>
      </c>
      <c r="N67" s="58" t="e">
        <f>#REF!-E67</f>
        <v>#REF!</v>
      </c>
    </row>
    <row r="68" spans="1:16" s="15" customFormat="1" ht="33.75" hidden="1" customHeight="1" x14ac:dyDescent="0.3">
      <c r="A68" s="12" t="s">
        <v>163</v>
      </c>
      <c r="B68" s="13" t="s">
        <v>162</v>
      </c>
      <c r="C68" s="14">
        <v>1250</v>
      </c>
      <c r="D68" s="14">
        <v>1260</v>
      </c>
      <c r="E68" s="14">
        <v>1275</v>
      </c>
      <c r="F68" s="56"/>
      <c r="G68" s="56"/>
      <c r="H68" s="56"/>
      <c r="I68" s="56">
        <f t="shared" si="2"/>
        <v>-1250</v>
      </c>
      <c r="J68" s="56">
        <f t="shared" si="2"/>
        <v>-1260</v>
      </c>
      <c r="K68" s="14">
        <f t="shared" si="2"/>
        <v>-1275</v>
      </c>
      <c r="L68" s="43" t="e">
        <f>#REF!-C68</f>
        <v>#REF!</v>
      </c>
      <c r="M68" s="43" t="e">
        <f>#REF!-D68</f>
        <v>#REF!</v>
      </c>
      <c r="N68" s="43" t="e">
        <f>#REF!-E68</f>
        <v>#REF!</v>
      </c>
      <c r="P68" s="67"/>
    </row>
    <row r="69" spans="1:16" s="15" customFormat="1" ht="24" hidden="1" customHeight="1" x14ac:dyDescent="0.3">
      <c r="A69" s="12" t="s">
        <v>161</v>
      </c>
      <c r="B69" s="13" t="s">
        <v>160</v>
      </c>
      <c r="C69" s="14">
        <v>1303</v>
      </c>
      <c r="D69" s="14">
        <v>1328</v>
      </c>
      <c r="E69" s="14">
        <v>1350</v>
      </c>
      <c r="F69" s="56"/>
      <c r="G69" s="56"/>
      <c r="H69" s="56"/>
      <c r="I69" s="56">
        <f t="shared" si="2"/>
        <v>-1303</v>
      </c>
      <c r="J69" s="56">
        <f t="shared" si="2"/>
        <v>-1328</v>
      </c>
      <c r="K69" s="14">
        <f t="shared" si="2"/>
        <v>-1350</v>
      </c>
      <c r="L69" s="43" t="e">
        <f>#REF!-C69</f>
        <v>#REF!</v>
      </c>
      <c r="M69" s="43" t="e">
        <f>#REF!-D69</f>
        <v>#REF!</v>
      </c>
      <c r="N69" s="43" t="e">
        <f>#REF!-E69</f>
        <v>#REF!</v>
      </c>
      <c r="P69" s="67"/>
    </row>
    <row r="70" spans="1:16" s="15" customFormat="1" ht="24" hidden="1" customHeight="1" x14ac:dyDescent="0.3">
      <c r="A70" s="12" t="s">
        <v>159</v>
      </c>
      <c r="B70" s="13" t="s">
        <v>158</v>
      </c>
      <c r="C70" s="14"/>
      <c r="D70" s="14"/>
      <c r="E70" s="14"/>
      <c r="F70" s="56"/>
      <c r="G70" s="56"/>
      <c r="H70" s="56"/>
      <c r="I70" s="56">
        <f t="shared" si="2"/>
        <v>0</v>
      </c>
      <c r="J70" s="56">
        <f t="shared" si="2"/>
        <v>0</v>
      </c>
      <c r="K70" s="14">
        <f t="shared" si="2"/>
        <v>0</v>
      </c>
      <c r="L70" s="43" t="e">
        <f>#REF!-C70</f>
        <v>#REF!</v>
      </c>
      <c r="M70" s="43" t="e">
        <f>#REF!-D70</f>
        <v>#REF!</v>
      </c>
      <c r="N70" s="43" t="e">
        <f>#REF!-E70</f>
        <v>#REF!</v>
      </c>
      <c r="P70" s="67"/>
    </row>
    <row r="71" spans="1:16" s="15" customFormat="1" ht="24" hidden="1" customHeight="1" x14ac:dyDescent="0.3">
      <c r="A71" s="12" t="s">
        <v>157</v>
      </c>
      <c r="B71" s="13" t="s">
        <v>156</v>
      </c>
      <c r="C71" s="14"/>
      <c r="D71" s="14"/>
      <c r="E71" s="14"/>
      <c r="F71" s="56"/>
      <c r="G71" s="56"/>
      <c r="H71" s="56"/>
      <c r="I71" s="56">
        <f t="shared" si="2"/>
        <v>0</v>
      </c>
      <c r="J71" s="56">
        <f t="shared" si="2"/>
        <v>0</v>
      </c>
      <c r="K71" s="14">
        <f t="shared" si="2"/>
        <v>0</v>
      </c>
      <c r="L71" s="43" t="e">
        <f>#REF!-C71</f>
        <v>#REF!</v>
      </c>
      <c r="M71" s="43" t="e">
        <f>#REF!-D71</f>
        <v>#REF!</v>
      </c>
      <c r="N71" s="43" t="e">
        <f>#REF!-E71</f>
        <v>#REF!</v>
      </c>
      <c r="P71" s="67"/>
    </row>
    <row r="72" spans="1:16" s="15" customFormat="1" ht="52.5" hidden="1" customHeight="1" x14ac:dyDescent="0.3">
      <c r="A72" s="12" t="s">
        <v>290</v>
      </c>
      <c r="B72" s="13" t="s">
        <v>289</v>
      </c>
      <c r="C72" s="14"/>
      <c r="D72" s="14"/>
      <c r="E72" s="14"/>
      <c r="F72" s="56"/>
      <c r="G72" s="56"/>
      <c r="H72" s="56"/>
      <c r="I72" s="56">
        <f t="shared" si="2"/>
        <v>0</v>
      </c>
      <c r="J72" s="56"/>
      <c r="K72" s="14"/>
      <c r="L72" s="43" t="e">
        <f>#REF!-C72</f>
        <v>#REF!</v>
      </c>
      <c r="M72" s="43" t="e">
        <f>#REF!-D72</f>
        <v>#REF!</v>
      </c>
      <c r="N72" s="43" t="e">
        <f>#REF!-E72</f>
        <v>#REF!</v>
      </c>
      <c r="P72" s="67"/>
    </row>
    <row r="73" spans="1:16" s="7" customFormat="1" ht="33.75" customHeight="1" x14ac:dyDescent="0.3">
      <c r="A73" s="4" t="s">
        <v>155</v>
      </c>
      <c r="B73" s="8" t="s">
        <v>154</v>
      </c>
      <c r="C73" s="6">
        <f>C74+C75+C79+C80</f>
        <v>153533.9</v>
      </c>
      <c r="D73" s="6">
        <f t="shared" ref="D73:H73" si="18">D74+D75+D79+D80</f>
        <v>143533.9</v>
      </c>
      <c r="E73" s="6">
        <f t="shared" si="18"/>
        <v>143533.9</v>
      </c>
      <c r="F73" s="48">
        <f t="shared" si="18"/>
        <v>0</v>
      </c>
      <c r="G73" s="48">
        <f t="shared" si="18"/>
        <v>0</v>
      </c>
      <c r="H73" s="48">
        <f t="shared" si="18"/>
        <v>0</v>
      </c>
      <c r="I73" s="48">
        <f t="shared" si="2"/>
        <v>-153533.9</v>
      </c>
      <c r="J73" s="48">
        <f t="shared" si="2"/>
        <v>-143533.9</v>
      </c>
      <c r="K73" s="6">
        <f t="shared" si="2"/>
        <v>-143533.9</v>
      </c>
      <c r="L73" s="59" t="e">
        <f>#REF!-C73</f>
        <v>#REF!</v>
      </c>
      <c r="M73" s="59" t="e">
        <f>#REF!-D73</f>
        <v>#REF!</v>
      </c>
      <c r="N73" s="59" t="e">
        <f>#REF!-E73</f>
        <v>#REF!</v>
      </c>
      <c r="P73" s="67"/>
    </row>
    <row r="74" spans="1:16" ht="52.5" hidden="1" customHeight="1" x14ac:dyDescent="0.3">
      <c r="A74" s="9" t="s">
        <v>153</v>
      </c>
      <c r="B74" s="10" t="s">
        <v>152</v>
      </c>
      <c r="C74" s="11">
        <v>0</v>
      </c>
      <c r="D74" s="11">
        <v>0</v>
      </c>
      <c r="E74" s="11">
        <v>0</v>
      </c>
      <c r="F74" s="54"/>
      <c r="G74" s="54"/>
      <c r="H74" s="54"/>
      <c r="I74" s="54">
        <f t="shared" si="2"/>
        <v>0</v>
      </c>
      <c r="J74" s="54">
        <f t="shared" si="2"/>
        <v>0</v>
      </c>
      <c r="K74" s="11">
        <f t="shared" si="2"/>
        <v>0</v>
      </c>
      <c r="L74" s="58" t="e">
        <f>#REF!-C74</f>
        <v>#REF!</v>
      </c>
      <c r="M74" s="58" t="e">
        <f>#REF!-D74</f>
        <v>#REF!</v>
      </c>
      <c r="N74" s="58" t="e">
        <f>#REF!-E74</f>
        <v>#REF!</v>
      </c>
    </row>
    <row r="75" spans="1:16" ht="36" customHeight="1" x14ac:dyDescent="0.3">
      <c r="A75" s="9" t="s">
        <v>149</v>
      </c>
      <c r="B75" s="10" t="s">
        <v>151</v>
      </c>
      <c r="C75" s="11">
        <f t="shared" ref="C75:H75" si="19">SUM(C76:C78)</f>
        <v>4137.6000000000004</v>
      </c>
      <c r="D75" s="11">
        <f t="shared" si="19"/>
        <v>4137.6000000000004</v>
      </c>
      <c r="E75" s="11">
        <f t="shared" si="19"/>
        <v>4137.6000000000004</v>
      </c>
      <c r="F75" s="54">
        <f t="shared" si="19"/>
        <v>0</v>
      </c>
      <c r="G75" s="54">
        <f t="shared" si="19"/>
        <v>0</v>
      </c>
      <c r="H75" s="54">
        <f t="shared" si="19"/>
        <v>0</v>
      </c>
      <c r="I75" s="54">
        <f t="shared" si="2"/>
        <v>-4137.6000000000004</v>
      </c>
      <c r="J75" s="54">
        <f t="shared" si="2"/>
        <v>-4137.6000000000004</v>
      </c>
      <c r="K75" s="11">
        <f t="shared" si="2"/>
        <v>-4137.6000000000004</v>
      </c>
      <c r="L75" s="58" t="e">
        <f>#REF!-C75</f>
        <v>#REF!</v>
      </c>
      <c r="M75" s="58" t="e">
        <f>#REF!-D75</f>
        <v>#REF!</v>
      </c>
      <c r="N75" s="58" t="e">
        <f>#REF!-E75</f>
        <v>#REF!</v>
      </c>
    </row>
    <row r="76" spans="1:16" s="15" customFormat="1" ht="33" hidden="1" customHeight="1" x14ac:dyDescent="0.3">
      <c r="A76" s="12" t="s">
        <v>149</v>
      </c>
      <c r="B76" s="13" t="s">
        <v>338</v>
      </c>
      <c r="C76" s="14">
        <v>4137.6000000000004</v>
      </c>
      <c r="D76" s="14">
        <v>4137.6000000000004</v>
      </c>
      <c r="E76" s="14">
        <v>4137.6000000000004</v>
      </c>
      <c r="F76" s="56"/>
      <c r="G76" s="56"/>
      <c r="H76" s="56"/>
      <c r="I76" s="56">
        <f t="shared" si="2"/>
        <v>-4137.6000000000004</v>
      </c>
      <c r="J76" s="56">
        <f t="shared" si="2"/>
        <v>-4137.6000000000004</v>
      </c>
      <c r="K76" s="14">
        <f t="shared" si="2"/>
        <v>-4137.6000000000004</v>
      </c>
      <c r="L76" s="43" t="e">
        <f>#REF!-C76</f>
        <v>#REF!</v>
      </c>
      <c r="M76" s="43" t="e">
        <f>#REF!-D76</f>
        <v>#REF!</v>
      </c>
      <c r="N76" s="43" t="e">
        <f>#REF!-E76</f>
        <v>#REF!</v>
      </c>
      <c r="P76" s="67"/>
    </row>
    <row r="77" spans="1:16" s="15" customFormat="1" ht="33" hidden="1" customHeight="1" x14ac:dyDescent="0.3">
      <c r="A77" s="12" t="s">
        <v>149</v>
      </c>
      <c r="B77" s="13" t="s">
        <v>150</v>
      </c>
      <c r="C77" s="14"/>
      <c r="D77" s="14"/>
      <c r="E77" s="14"/>
      <c r="F77" s="56"/>
      <c r="G77" s="56"/>
      <c r="H77" s="56"/>
      <c r="I77" s="56">
        <f t="shared" si="2"/>
        <v>0</v>
      </c>
      <c r="J77" s="56">
        <f t="shared" si="2"/>
        <v>0</v>
      </c>
      <c r="K77" s="14">
        <f t="shared" si="2"/>
        <v>0</v>
      </c>
      <c r="L77" s="43" t="e">
        <f>#REF!-C77</f>
        <v>#REF!</v>
      </c>
      <c r="M77" s="43" t="e">
        <f>#REF!-D77</f>
        <v>#REF!</v>
      </c>
      <c r="N77" s="43" t="e">
        <f>#REF!-E77</f>
        <v>#REF!</v>
      </c>
      <c r="P77" s="67"/>
    </row>
    <row r="78" spans="1:16" s="15" customFormat="1" ht="53.25" hidden="1" customHeight="1" x14ac:dyDescent="0.3">
      <c r="A78" s="12" t="s">
        <v>149</v>
      </c>
      <c r="B78" s="13" t="s">
        <v>148</v>
      </c>
      <c r="C78" s="14"/>
      <c r="D78" s="14"/>
      <c r="E78" s="14"/>
      <c r="F78" s="56"/>
      <c r="G78" s="56"/>
      <c r="H78" s="56"/>
      <c r="I78" s="56">
        <f t="shared" si="2"/>
        <v>0</v>
      </c>
      <c r="J78" s="56">
        <f t="shared" si="2"/>
        <v>0</v>
      </c>
      <c r="K78" s="14">
        <f t="shared" si="2"/>
        <v>0</v>
      </c>
      <c r="L78" s="43" t="e">
        <f>#REF!-C78</f>
        <v>#REF!</v>
      </c>
      <c r="M78" s="43" t="e">
        <f>#REF!-D78</f>
        <v>#REF!</v>
      </c>
      <c r="N78" s="43" t="e">
        <f>#REF!-E78</f>
        <v>#REF!</v>
      </c>
      <c r="P78" s="67"/>
    </row>
    <row r="79" spans="1:16" ht="36" customHeight="1" x14ac:dyDescent="0.3">
      <c r="A79" s="9" t="s">
        <v>147</v>
      </c>
      <c r="B79" s="10" t="s">
        <v>146</v>
      </c>
      <c r="C79" s="11">
        <v>6420.4</v>
      </c>
      <c r="D79" s="11">
        <v>6420.4</v>
      </c>
      <c r="E79" s="11">
        <v>6420.4</v>
      </c>
      <c r="F79" s="54"/>
      <c r="G79" s="54"/>
      <c r="H79" s="54"/>
      <c r="I79" s="54">
        <f t="shared" si="2"/>
        <v>-6420.4</v>
      </c>
      <c r="J79" s="54">
        <f t="shared" si="2"/>
        <v>-6420.4</v>
      </c>
      <c r="K79" s="11">
        <f t="shared" si="2"/>
        <v>-6420.4</v>
      </c>
      <c r="L79" s="58" t="e">
        <f>#REF!-C79</f>
        <v>#REF!</v>
      </c>
      <c r="M79" s="58" t="e">
        <f>#REF!-D79</f>
        <v>#REF!</v>
      </c>
      <c r="N79" s="58" t="e">
        <f>#REF!-E79</f>
        <v>#REF!</v>
      </c>
    </row>
    <row r="80" spans="1:16" ht="30" customHeight="1" x14ac:dyDescent="0.3">
      <c r="A80" s="9" t="s">
        <v>145</v>
      </c>
      <c r="B80" s="10" t="s">
        <v>144</v>
      </c>
      <c r="C80" s="11">
        <f t="shared" ref="C80:H80" si="20">C81+C88+C91</f>
        <v>142975.9</v>
      </c>
      <c r="D80" s="11">
        <f t="shared" si="20"/>
        <v>132975.9</v>
      </c>
      <c r="E80" s="11">
        <f t="shared" si="20"/>
        <v>132975.9</v>
      </c>
      <c r="F80" s="54">
        <f t="shared" si="20"/>
        <v>0</v>
      </c>
      <c r="G80" s="54">
        <f t="shared" si="20"/>
        <v>0</v>
      </c>
      <c r="H80" s="54">
        <f t="shared" si="20"/>
        <v>0</v>
      </c>
      <c r="I80" s="54">
        <f t="shared" si="2"/>
        <v>-142975.9</v>
      </c>
      <c r="J80" s="54">
        <f t="shared" si="2"/>
        <v>-132975.9</v>
      </c>
      <c r="K80" s="11">
        <f t="shared" si="2"/>
        <v>-132975.9</v>
      </c>
      <c r="L80" s="58" t="e">
        <f>#REF!-C80</f>
        <v>#REF!</v>
      </c>
      <c r="M80" s="58" t="e">
        <f>#REF!-D80</f>
        <v>#REF!</v>
      </c>
      <c r="N80" s="58" t="e">
        <f>#REF!-E80</f>
        <v>#REF!</v>
      </c>
    </row>
    <row r="81" spans="1:16" ht="23.25" hidden="1" customHeight="1" x14ac:dyDescent="0.3">
      <c r="A81" s="9" t="s">
        <v>145</v>
      </c>
      <c r="B81" s="19" t="s">
        <v>144</v>
      </c>
      <c r="C81" s="11">
        <f t="shared" ref="C81:H81" si="21">SUM(C82:C87)</f>
        <v>15000</v>
      </c>
      <c r="D81" s="11">
        <f t="shared" si="21"/>
        <v>5000</v>
      </c>
      <c r="E81" s="11">
        <f t="shared" si="21"/>
        <v>5000</v>
      </c>
      <c r="F81" s="54">
        <f t="shared" si="21"/>
        <v>0</v>
      </c>
      <c r="G81" s="54">
        <f t="shared" si="21"/>
        <v>0</v>
      </c>
      <c r="H81" s="54">
        <f t="shared" si="21"/>
        <v>0</v>
      </c>
      <c r="I81" s="54">
        <f t="shared" si="2"/>
        <v>-15000</v>
      </c>
      <c r="J81" s="54">
        <f t="shared" si="2"/>
        <v>-5000</v>
      </c>
      <c r="K81" s="11">
        <f t="shared" si="2"/>
        <v>-5000</v>
      </c>
      <c r="L81" s="58" t="e">
        <f>#REF!-C81</f>
        <v>#REF!</v>
      </c>
      <c r="M81" s="58" t="e">
        <f>#REF!-D81</f>
        <v>#REF!</v>
      </c>
      <c r="N81" s="58" t="e">
        <f>#REF!-E81</f>
        <v>#REF!</v>
      </c>
    </row>
    <row r="82" spans="1:16" s="15" customFormat="1" ht="33" hidden="1" customHeight="1" x14ac:dyDescent="0.3">
      <c r="A82" s="12" t="s">
        <v>145</v>
      </c>
      <c r="B82" s="21" t="s">
        <v>144</v>
      </c>
      <c r="C82" s="14"/>
      <c r="D82" s="14"/>
      <c r="E82" s="14"/>
      <c r="F82" s="56"/>
      <c r="G82" s="56"/>
      <c r="H82" s="56"/>
      <c r="I82" s="56">
        <f t="shared" si="2"/>
        <v>0</v>
      </c>
      <c r="J82" s="56">
        <f t="shared" si="2"/>
        <v>0</v>
      </c>
      <c r="K82" s="14">
        <f t="shared" si="2"/>
        <v>0</v>
      </c>
      <c r="L82" s="43" t="e">
        <f>#REF!-C82</f>
        <v>#REF!</v>
      </c>
      <c r="M82" s="43" t="e">
        <f>#REF!-D82</f>
        <v>#REF!</v>
      </c>
      <c r="N82" s="43" t="e">
        <f>#REF!-E82</f>
        <v>#REF!</v>
      </c>
      <c r="P82" s="67"/>
    </row>
    <row r="83" spans="1:16" s="15" customFormat="1" ht="33" hidden="1" customHeight="1" x14ac:dyDescent="0.3">
      <c r="A83" s="12" t="s">
        <v>145</v>
      </c>
      <c r="B83" s="21" t="s">
        <v>295</v>
      </c>
      <c r="C83" s="14"/>
      <c r="D83" s="14"/>
      <c r="E83" s="14"/>
      <c r="F83" s="56"/>
      <c r="G83" s="56"/>
      <c r="H83" s="56"/>
      <c r="I83" s="56"/>
      <c r="J83" s="56"/>
      <c r="K83" s="14"/>
      <c r="L83" s="43"/>
      <c r="M83" s="43"/>
      <c r="N83" s="43"/>
      <c r="P83" s="67"/>
    </row>
    <row r="84" spans="1:16" s="15" customFormat="1" ht="33" hidden="1" customHeight="1" x14ac:dyDescent="0.3">
      <c r="A84" s="12" t="s">
        <v>145</v>
      </c>
      <c r="B84" s="21" t="s">
        <v>296</v>
      </c>
      <c r="C84" s="14"/>
      <c r="D84" s="14"/>
      <c r="E84" s="14"/>
      <c r="F84" s="56"/>
      <c r="G84" s="56"/>
      <c r="H84" s="56"/>
      <c r="I84" s="56"/>
      <c r="J84" s="56"/>
      <c r="K84" s="14"/>
      <c r="L84" s="43"/>
      <c r="M84" s="43"/>
      <c r="N84" s="43"/>
      <c r="P84" s="67"/>
    </row>
    <row r="85" spans="1:16" s="15" customFormat="1" ht="33" hidden="1" customHeight="1" x14ac:dyDescent="0.3">
      <c r="A85" s="12" t="s">
        <v>145</v>
      </c>
      <c r="B85" s="21" t="s">
        <v>297</v>
      </c>
      <c r="C85" s="14"/>
      <c r="D85" s="14"/>
      <c r="E85" s="14"/>
      <c r="F85" s="56"/>
      <c r="G85" s="56"/>
      <c r="H85" s="56"/>
      <c r="I85" s="56"/>
      <c r="J85" s="56"/>
      <c r="K85" s="14"/>
      <c r="L85" s="43"/>
      <c r="M85" s="43"/>
      <c r="N85" s="43"/>
      <c r="P85" s="67"/>
    </row>
    <row r="86" spans="1:16" s="15" customFormat="1" ht="20.25" hidden="1" customHeight="1" x14ac:dyDescent="0.3">
      <c r="A86" s="60" t="s">
        <v>143</v>
      </c>
      <c r="B86" s="21" t="s">
        <v>142</v>
      </c>
      <c r="C86" s="14">
        <v>5000</v>
      </c>
      <c r="D86" s="14"/>
      <c r="E86" s="14"/>
      <c r="F86" s="56"/>
      <c r="G86" s="56"/>
      <c r="H86" s="56"/>
      <c r="I86" s="56">
        <f t="shared" si="2"/>
        <v>-5000</v>
      </c>
      <c r="J86" s="56">
        <f t="shared" si="2"/>
        <v>0</v>
      </c>
      <c r="K86" s="14">
        <f t="shared" si="2"/>
        <v>0</v>
      </c>
      <c r="L86" s="43" t="e">
        <f>#REF!-C86</f>
        <v>#REF!</v>
      </c>
      <c r="M86" s="43" t="e">
        <f>#REF!-D86</f>
        <v>#REF!</v>
      </c>
      <c r="N86" s="43" t="e">
        <f>#REF!-E86</f>
        <v>#REF!</v>
      </c>
      <c r="P86" s="67"/>
    </row>
    <row r="87" spans="1:16" s="15" customFormat="1" ht="20.25" hidden="1" customHeight="1" x14ac:dyDescent="0.3">
      <c r="A87" s="60" t="s">
        <v>141</v>
      </c>
      <c r="B87" s="21" t="s">
        <v>140</v>
      </c>
      <c r="C87" s="14">
        <v>10000</v>
      </c>
      <c r="D87" s="14">
        <v>5000</v>
      </c>
      <c r="E87" s="14">
        <v>5000</v>
      </c>
      <c r="F87" s="56"/>
      <c r="G87" s="56"/>
      <c r="H87" s="56"/>
      <c r="I87" s="56">
        <f t="shared" ref="I87:K102" si="22">F87-C87</f>
        <v>-10000</v>
      </c>
      <c r="J87" s="56">
        <f t="shared" si="22"/>
        <v>-5000</v>
      </c>
      <c r="K87" s="14">
        <f t="shared" si="22"/>
        <v>-5000</v>
      </c>
      <c r="L87" s="43" t="e">
        <f>#REF!-C87</f>
        <v>#REF!</v>
      </c>
      <c r="M87" s="43" t="e">
        <f>#REF!-D87</f>
        <v>#REF!</v>
      </c>
      <c r="N87" s="43" t="e">
        <f>#REF!-E87</f>
        <v>#REF!</v>
      </c>
      <c r="P87" s="67"/>
    </row>
    <row r="88" spans="1:16" ht="41.25" hidden="1" customHeight="1" x14ac:dyDescent="0.3">
      <c r="A88" s="9" t="s">
        <v>137</v>
      </c>
      <c r="B88" s="19" t="s">
        <v>139</v>
      </c>
      <c r="C88" s="11">
        <f t="shared" ref="C88:H88" si="23">C89+C90</f>
        <v>1402.4</v>
      </c>
      <c r="D88" s="11">
        <f t="shared" si="23"/>
        <v>1402.4</v>
      </c>
      <c r="E88" s="11">
        <f t="shared" si="23"/>
        <v>1402.4</v>
      </c>
      <c r="F88" s="54">
        <f t="shared" si="23"/>
        <v>0</v>
      </c>
      <c r="G88" s="54">
        <f t="shared" si="23"/>
        <v>0</v>
      </c>
      <c r="H88" s="54">
        <f t="shared" si="23"/>
        <v>0</v>
      </c>
      <c r="I88" s="54">
        <f t="shared" si="22"/>
        <v>-1402.4</v>
      </c>
      <c r="J88" s="54">
        <f t="shared" si="22"/>
        <v>-1402.4</v>
      </c>
      <c r="K88" s="11">
        <f t="shared" si="22"/>
        <v>-1402.4</v>
      </c>
      <c r="L88" s="58" t="e">
        <f>#REF!-C88</f>
        <v>#REF!</v>
      </c>
      <c r="M88" s="58" t="e">
        <f>#REF!-D88</f>
        <v>#REF!</v>
      </c>
      <c r="N88" s="58" t="e">
        <f>#REF!-E88</f>
        <v>#REF!</v>
      </c>
    </row>
    <row r="89" spans="1:16" s="15" customFormat="1" ht="21" hidden="1" customHeight="1" x14ac:dyDescent="0.3">
      <c r="A89" s="60" t="s">
        <v>137</v>
      </c>
      <c r="B89" s="21" t="s">
        <v>138</v>
      </c>
      <c r="C89" s="14">
        <v>751.8</v>
      </c>
      <c r="D89" s="14">
        <v>751.8</v>
      </c>
      <c r="E89" s="14">
        <v>751.8</v>
      </c>
      <c r="F89" s="56"/>
      <c r="G89" s="56"/>
      <c r="H89" s="56"/>
      <c r="I89" s="56">
        <f t="shared" si="22"/>
        <v>-751.8</v>
      </c>
      <c r="J89" s="56">
        <f t="shared" si="22"/>
        <v>-751.8</v>
      </c>
      <c r="K89" s="14">
        <f t="shared" si="22"/>
        <v>-751.8</v>
      </c>
      <c r="L89" s="43" t="e">
        <f>#REF!-C89</f>
        <v>#REF!</v>
      </c>
      <c r="M89" s="43" t="e">
        <f>#REF!-D89</f>
        <v>#REF!</v>
      </c>
      <c r="N89" s="43" t="e">
        <f>#REF!-E89</f>
        <v>#REF!</v>
      </c>
      <c r="P89" s="67"/>
    </row>
    <row r="90" spans="1:16" s="15" customFormat="1" ht="50.25" hidden="1" customHeight="1" x14ac:dyDescent="0.3">
      <c r="A90" s="60" t="s">
        <v>137</v>
      </c>
      <c r="B90" s="21" t="s">
        <v>136</v>
      </c>
      <c r="C90" s="14">
        <v>650.6</v>
      </c>
      <c r="D90" s="14">
        <v>650.6</v>
      </c>
      <c r="E90" s="14">
        <v>650.6</v>
      </c>
      <c r="F90" s="56"/>
      <c r="G90" s="56"/>
      <c r="H90" s="56"/>
      <c r="I90" s="56">
        <f t="shared" si="22"/>
        <v>-650.6</v>
      </c>
      <c r="J90" s="56">
        <f t="shared" si="22"/>
        <v>-650.6</v>
      </c>
      <c r="K90" s="14">
        <f t="shared" si="22"/>
        <v>-650.6</v>
      </c>
      <c r="L90" s="43" t="e">
        <f>#REF!-C90</f>
        <v>#REF!</v>
      </c>
      <c r="M90" s="43" t="e">
        <f>#REF!-D90</f>
        <v>#REF!</v>
      </c>
      <c r="N90" s="43" t="e">
        <f>#REF!-E90</f>
        <v>#REF!</v>
      </c>
      <c r="P90" s="67"/>
    </row>
    <row r="91" spans="1:16" ht="34.5" hidden="1" customHeight="1" x14ac:dyDescent="0.3">
      <c r="A91" s="9" t="s">
        <v>134</v>
      </c>
      <c r="B91" s="19" t="s">
        <v>135</v>
      </c>
      <c r="C91" s="11">
        <f t="shared" ref="C91:H91" si="24">C92</f>
        <v>126573.5</v>
      </c>
      <c r="D91" s="11">
        <f t="shared" si="24"/>
        <v>126573.5</v>
      </c>
      <c r="E91" s="11">
        <f t="shared" si="24"/>
        <v>126573.5</v>
      </c>
      <c r="F91" s="54">
        <f t="shared" si="24"/>
        <v>0</v>
      </c>
      <c r="G91" s="54">
        <f t="shared" si="24"/>
        <v>0</v>
      </c>
      <c r="H91" s="54">
        <f t="shared" si="24"/>
        <v>0</v>
      </c>
      <c r="I91" s="54">
        <f t="shared" si="22"/>
        <v>-126573.5</v>
      </c>
      <c r="J91" s="54">
        <f t="shared" si="22"/>
        <v>-126573.5</v>
      </c>
      <c r="K91" s="11">
        <f t="shared" si="22"/>
        <v>-126573.5</v>
      </c>
      <c r="L91" s="58" t="e">
        <f>#REF!-C91</f>
        <v>#REF!</v>
      </c>
      <c r="M91" s="58" t="e">
        <f>#REF!-D91</f>
        <v>#REF!</v>
      </c>
      <c r="N91" s="58" t="e">
        <f>#REF!-E91</f>
        <v>#REF!</v>
      </c>
    </row>
    <row r="92" spans="1:16" s="15" customFormat="1" ht="21" hidden="1" customHeight="1" x14ac:dyDescent="0.3">
      <c r="A92" s="60" t="s">
        <v>134</v>
      </c>
      <c r="B92" s="21" t="s">
        <v>133</v>
      </c>
      <c r="C92" s="14">
        <v>126573.5</v>
      </c>
      <c r="D92" s="14">
        <v>126573.5</v>
      </c>
      <c r="E92" s="14">
        <v>126573.5</v>
      </c>
      <c r="F92" s="56"/>
      <c r="G92" s="56"/>
      <c r="H92" s="56"/>
      <c r="I92" s="56">
        <f t="shared" si="22"/>
        <v>-126573.5</v>
      </c>
      <c r="J92" s="56">
        <f t="shared" si="22"/>
        <v>-126573.5</v>
      </c>
      <c r="K92" s="14">
        <f t="shared" si="22"/>
        <v>-126573.5</v>
      </c>
      <c r="L92" s="43" t="e">
        <f>#REF!-C92</f>
        <v>#REF!</v>
      </c>
      <c r="M92" s="43" t="e">
        <f>#REF!-D92</f>
        <v>#REF!</v>
      </c>
      <c r="N92" s="43" t="e">
        <f>#REF!-E92</f>
        <v>#REF!</v>
      </c>
      <c r="P92" s="67"/>
    </row>
    <row r="93" spans="1:16" s="7" customFormat="1" ht="37.5" customHeight="1" x14ac:dyDescent="0.3">
      <c r="A93" s="4" t="s">
        <v>132</v>
      </c>
      <c r="B93" s="8" t="s">
        <v>131</v>
      </c>
      <c r="C93" s="6">
        <f t="shared" ref="C93:H93" si="25">C94+C95+C97+C98+C99</f>
        <v>103671.6</v>
      </c>
      <c r="D93" s="6">
        <f t="shared" si="25"/>
        <v>67734.5</v>
      </c>
      <c r="E93" s="6">
        <f t="shared" si="25"/>
        <v>75614</v>
      </c>
      <c r="F93" s="48">
        <f t="shared" si="25"/>
        <v>0</v>
      </c>
      <c r="G93" s="48">
        <f t="shared" si="25"/>
        <v>0</v>
      </c>
      <c r="H93" s="48">
        <f t="shared" si="25"/>
        <v>0</v>
      </c>
      <c r="I93" s="48">
        <f t="shared" si="22"/>
        <v>-103671.6</v>
      </c>
      <c r="J93" s="48">
        <f t="shared" si="22"/>
        <v>-67734.5</v>
      </c>
      <c r="K93" s="6">
        <f t="shared" si="22"/>
        <v>-75614</v>
      </c>
      <c r="L93" s="62" t="e">
        <f>#REF!-C93</f>
        <v>#REF!</v>
      </c>
      <c r="M93" s="59" t="e">
        <f>#REF!-D93</f>
        <v>#REF!</v>
      </c>
      <c r="N93" s="59" t="e">
        <f>#REF!-E93</f>
        <v>#REF!</v>
      </c>
      <c r="P93" s="67"/>
    </row>
    <row r="94" spans="1:16" ht="33" hidden="1" customHeight="1" x14ac:dyDescent="0.3">
      <c r="A94" s="9" t="s">
        <v>130</v>
      </c>
      <c r="B94" s="18" t="s">
        <v>129</v>
      </c>
      <c r="C94" s="11"/>
      <c r="D94" s="11"/>
      <c r="E94" s="11"/>
      <c r="F94" s="54"/>
      <c r="G94" s="54"/>
      <c r="H94" s="54"/>
      <c r="I94" s="54">
        <f t="shared" si="22"/>
        <v>0</v>
      </c>
      <c r="J94" s="54">
        <f t="shared" si="22"/>
        <v>0</v>
      </c>
      <c r="K94" s="11">
        <f t="shared" si="22"/>
        <v>0</v>
      </c>
      <c r="L94" s="58" t="e">
        <f>#REF!-C94</f>
        <v>#REF!</v>
      </c>
      <c r="M94" s="58" t="e">
        <f>#REF!-D94</f>
        <v>#REF!</v>
      </c>
      <c r="N94" s="58" t="e">
        <f>#REF!-E94</f>
        <v>#REF!</v>
      </c>
    </row>
    <row r="95" spans="1:16" ht="84" hidden="1" customHeight="1" x14ac:dyDescent="0.3">
      <c r="A95" s="9" t="s">
        <v>128</v>
      </c>
      <c r="B95" s="18" t="s">
        <v>127</v>
      </c>
      <c r="C95" s="11"/>
      <c r="D95" s="11"/>
      <c r="E95" s="11"/>
      <c r="F95" s="54"/>
      <c r="G95" s="54"/>
      <c r="H95" s="54"/>
      <c r="I95" s="54">
        <f t="shared" si="22"/>
        <v>0</v>
      </c>
      <c r="J95" s="54">
        <f t="shared" si="22"/>
        <v>0</v>
      </c>
      <c r="K95" s="11">
        <f t="shared" si="22"/>
        <v>0</v>
      </c>
      <c r="L95" s="58" t="e">
        <f>#REF!-C95</f>
        <v>#REF!</v>
      </c>
      <c r="M95" s="58" t="e">
        <f>#REF!-D95</f>
        <v>#REF!</v>
      </c>
      <c r="N95" s="58" t="e">
        <f>#REF!-E95</f>
        <v>#REF!</v>
      </c>
    </row>
    <row r="96" spans="1:16" ht="82.5" hidden="1" customHeight="1" x14ac:dyDescent="0.3">
      <c r="A96" s="9" t="s">
        <v>292</v>
      </c>
      <c r="B96" s="18" t="s">
        <v>291</v>
      </c>
      <c r="C96" s="11"/>
      <c r="D96" s="11"/>
      <c r="E96" s="11"/>
      <c r="F96" s="54"/>
      <c r="G96" s="54"/>
      <c r="H96" s="54"/>
      <c r="I96" s="54"/>
      <c r="J96" s="54"/>
      <c r="K96" s="11"/>
      <c r="L96" s="58" t="e">
        <f>#REF!-C96</f>
        <v>#REF!</v>
      </c>
      <c r="M96" s="58" t="e">
        <f>#REF!-D96</f>
        <v>#REF!</v>
      </c>
      <c r="N96" s="58" t="e">
        <f>#REF!-E96</f>
        <v>#REF!</v>
      </c>
    </row>
    <row r="97" spans="1:16" ht="96.75" customHeight="1" x14ac:dyDescent="0.3">
      <c r="A97" s="9" t="s">
        <v>126</v>
      </c>
      <c r="B97" s="18" t="s">
        <v>125</v>
      </c>
      <c r="C97" s="11">
        <v>48671.6</v>
      </c>
      <c r="D97" s="11">
        <v>15734.5</v>
      </c>
      <c r="E97" s="11">
        <v>13614</v>
      </c>
      <c r="F97" s="54"/>
      <c r="G97" s="54"/>
      <c r="H97" s="54"/>
      <c r="I97" s="54">
        <f t="shared" si="22"/>
        <v>-48671.6</v>
      </c>
      <c r="J97" s="54">
        <f t="shared" si="22"/>
        <v>-15734.5</v>
      </c>
      <c r="K97" s="11">
        <f t="shared" si="22"/>
        <v>-13614</v>
      </c>
      <c r="L97" s="58" t="e">
        <f>#REF!-C97</f>
        <v>#REF!</v>
      </c>
      <c r="M97" s="58" t="e">
        <f>#REF!-D97</f>
        <v>#REF!</v>
      </c>
      <c r="N97" s="58" t="e">
        <f>#REF!-E97</f>
        <v>#REF!</v>
      </c>
    </row>
    <row r="98" spans="1:16" ht="53.25" customHeight="1" x14ac:dyDescent="0.3">
      <c r="A98" s="9" t="s">
        <v>124</v>
      </c>
      <c r="B98" s="10" t="s">
        <v>123</v>
      </c>
      <c r="C98" s="11">
        <v>5000</v>
      </c>
      <c r="D98" s="11">
        <v>2000</v>
      </c>
      <c r="E98" s="11">
        <v>2000</v>
      </c>
      <c r="F98" s="54"/>
      <c r="G98" s="54"/>
      <c r="H98" s="54"/>
      <c r="I98" s="54">
        <f t="shared" si="22"/>
        <v>-5000</v>
      </c>
      <c r="J98" s="54">
        <f t="shared" si="22"/>
        <v>-2000</v>
      </c>
      <c r="K98" s="11">
        <f t="shared" si="22"/>
        <v>-2000</v>
      </c>
      <c r="L98" s="58" t="e">
        <f>#REF!-C98</f>
        <v>#REF!</v>
      </c>
      <c r="M98" s="58" t="e">
        <f>#REF!-D98</f>
        <v>#REF!</v>
      </c>
      <c r="N98" s="58" t="e">
        <f>#REF!-E98</f>
        <v>#REF!</v>
      </c>
    </row>
    <row r="99" spans="1:16" ht="81.75" customHeight="1" x14ac:dyDescent="0.3">
      <c r="A99" s="9" t="s">
        <v>122</v>
      </c>
      <c r="B99" s="10" t="s">
        <v>121</v>
      </c>
      <c r="C99" s="11">
        <v>50000</v>
      </c>
      <c r="D99" s="11">
        <v>50000</v>
      </c>
      <c r="E99" s="11">
        <v>60000</v>
      </c>
      <c r="F99" s="54"/>
      <c r="G99" s="54"/>
      <c r="H99" s="54"/>
      <c r="I99" s="54">
        <f t="shared" si="22"/>
        <v>-50000</v>
      </c>
      <c r="J99" s="54">
        <f t="shared" si="22"/>
        <v>-50000</v>
      </c>
      <c r="K99" s="11">
        <f t="shared" si="22"/>
        <v>-60000</v>
      </c>
      <c r="L99" s="58" t="e">
        <f>#REF!-C99</f>
        <v>#REF!</v>
      </c>
      <c r="M99" s="58" t="e">
        <f>#REF!-D99</f>
        <v>#REF!</v>
      </c>
      <c r="N99" s="58" t="e">
        <f>#REF!-E99</f>
        <v>#REF!</v>
      </c>
    </row>
    <row r="100" spans="1:16" s="7" customFormat="1" ht="27.75" customHeight="1" x14ac:dyDescent="0.3">
      <c r="A100" s="4" t="s">
        <v>120</v>
      </c>
      <c r="B100" s="8" t="s">
        <v>119</v>
      </c>
      <c r="C100" s="6">
        <v>5100</v>
      </c>
      <c r="D100" s="6">
        <v>5100</v>
      </c>
      <c r="E100" s="6">
        <v>5100</v>
      </c>
      <c r="F100" s="48"/>
      <c r="G100" s="48"/>
      <c r="H100" s="48"/>
      <c r="I100" s="48">
        <f t="shared" si="22"/>
        <v>-5100</v>
      </c>
      <c r="J100" s="48">
        <f t="shared" si="22"/>
        <v>-5100</v>
      </c>
      <c r="K100" s="6">
        <f t="shared" si="22"/>
        <v>-5100</v>
      </c>
      <c r="L100" s="59" t="e">
        <f>#REF!-C100</f>
        <v>#REF!</v>
      </c>
      <c r="M100" s="59" t="e">
        <f>#REF!-D100</f>
        <v>#REF!</v>
      </c>
      <c r="N100" s="59" t="e">
        <f>#REF!-E100</f>
        <v>#REF!</v>
      </c>
      <c r="P100" s="67"/>
    </row>
    <row r="101" spans="1:16" s="7" customFormat="1" ht="21" hidden="1" customHeight="1" x14ac:dyDescent="0.3">
      <c r="A101" s="4" t="s">
        <v>118</v>
      </c>
      <c r="B101" s="8" t="s">
        <v>117</v>
      </c>
      <c r="C101" s="6">
        <f t="shared" ref="C101:H101" si="26">C102+C103+C108</f>
        <v>0</v>
      </c>
      <c r="D101" s="6">
        <f t="shared" si="26"/>
        <v>0</v>
      </c>
      <c r="E101" s="6">
        <f t="shared" si="26"/>
        <v>0</v>
      </c>
      <c r="F101" s="48">
        <f t="shared" si="26"/>
        <v>0</v>
      </c>
      <c r="G101" s="48">
        <f t="shared" si="26"/>
        <v>0</v>
      </c>
      <c r="H101" s="48">
        <f t="shared" si="26"/>
        <v>0</v>
      </c>
      <c r="I101" s="48">
        <f t="shared" si="22"/>
        <v>0</v>
      </c>
      <c r="J101" s="48">
        <f t="shared" si="22"/>
        <v>0</v>
      </c>
      <c r="K101" s="6">
        <f t="shared" si="22"/>
        <v>0</v>
      </c>
      <c r="L101" s="59" t="e">
        <f>#REF!-C101</f>
        <v>#REF!</v>
      </c>
      <c r="M101" s="59" t="e">
        <f>#REF!-D101</f>
        <v>#REF!</v>
      </c>
      <c r="N101" s="59" t="e">
        <f>#REF!-E101</f>
        <v>#REF!</v>
      </c>
      <c r="P101" s="67"/>
    </row>
    <row r="102" spans="1:16" ht="21.75" hidden="1" customHeight="1" x14ac:dyDescent="0.3">
      <c r="A102" s="9" t="s">
        <v>116</v>
      </c>
      <c r="B102" s="10" t="s">
        <v>115</v>
      </c>
      <c r="C102" s="11"/>
      <c r="D102" s="11"/>
      <c r="E102" s="11"/>
      <c r="F102" s="54"/>
      <c r="G102" s="54"/>
      <c r="H102" s="54"/>
      <c r="I102" s="54">
        <f t="shared" si="22"/>
        <v>0</v>
      </c>
      <c r="J102" s="54">
        <f t="shared" si="22"/>
        <v>0</v>
      </c>
      <c r="K102" s="11">
        <f t="shared" si="22"/>
        <v>0</v>
      </c>
      <c r="L102" s="58" t="e">
        <f>#REF!-C102</f>
        <v>#REF!</v>
      </c>
      <c r="M102" s="58" t="e">
        <f>#REF!-D102</f>
        <v>#REF!</v>
      </c>
      <c r="N102" s="58" t="e">
        <f>#REF!-E102</f>
        <v>#REF!</v>
      </c>
    </row>
    <row r="103" spans="1:16" ht="21.75" hidden="1" customHeight="1" x14ac:dyDescent="0.3">
      <c r="A103" s="9" t="s">
        <v>113</v>
      </c>
      <c r="B103" s="10" t="s">
        <v>114</v>
      </c>
      <c r="C103" s="11">
        <f t="shared" ref="C103:H103" si="27">SUM(C104:C107)</f>
        <v>0</v>
      </c>
      <c r="D103" s="11">
        <f t="shared" si="27"/>
        <v>0</v>
      </c>
      <c r="E103" s="11">
        <f t="shared" si="27"/>
        <v>0</v>
      </c>
      <c r="F103" s="54">
        <f t="shared" si="27"/>
        <v>0</v>
      </c>
      <c r="G103" s="54">
        <f t="shared" si="27"/>
        <v>0</v>
      </c>
      <c r="H103" s="54">
        <f t="shared" si="27"/>
        <v>0</v>
      </c>
      <c r="I103" s="54">
        <f t="shared" ref="I103:K161" si="28">F103-C103</f>
        <v>0</v>
      </c>
      <c r="J103" s="54">
        <f t="shared" si="28"/>
        <v>0</v>
      </c>
      <c r="K103" s="11">
        <f t="shared" si="28"/>
        <v>0</v>
      </c>
      <c r="L103" s="58" t="e">
        <f>#REF!-C103</f>
        <v>#REF!</v>
      </c>
      <c r="M103" s="58" t="e">
        <f>#REF!-D103</f>
        <v>#REF!</v>
      </c>
      <c r="N103" s="58" t="e">
        <f>#REF!-E103</f>
        <v>#REF!</v>
      </c>
    </row>
    <row r="104" spans="1:16" s="15" customFormat="1" ht="21.75" hidden="1" customHeight="1" x14ac:dyDescent="0.3">
      <c r="A104" s="12" t="s">
        <v>113</v>
      </c>
      <c r="B104" s="13" t="s">
        <v>112</v>
      </c>
      <c r="C104" s="14"/>
      <c r="D104" s="14"/>
      <c r="E104" s="14"/>
      <c r="F104" s="56"/>
      <c r="G104" s="56"/>
      <c r="H104" s="56"/>
      <c r="I104" s="56">
        <f t="shared" si="28"/>
        <v>0</v>
      </c>
      <c r="J104" s="56">
        <f t="shared" si="28"/>
        <v>0</v>
      </c>
      <c r="K104" s="14">
        <f t="shared" si="28"/>
        <v>0</v>
      </c>
      <c r="L104" s="43" t="e">
        <f>#REF!-C104</f>
        <v>#REF!</v>
      </c>
      <c r="M104" s="43" t="e">
        <f>#REF!-D104</f>
        <v>#REF!</v>
      </c>
      <c r="N104" s="43" t="e">
        <f>#REF!-E104</f>
        <v>#REF!</v>
      </c>
      <c r="P104" s="67"/>
    </row>
    <row r="105" spans="1:16" s="15" customFormat="1" ht="24" hidden="1" customHeight="1" x14ac:dyDescent="0.3">
      <c r="A105" s="12" t="s">
        <v>111</v>
      </c>
      <c r="B105" s="13" t="s">
        <v>112</v>
      </c>
      <c r="C105" s="14"/>
      <c r="D105" s="14"/>
      <c r="E105" s="14"/>
      <c r="F105" s="56"/>
      <c r="G105" s="56"/>
      <c r="H105" s="56"/>
      <c r="I105" s="56">
        <f t="shared" si="28"/>
        <v>0</v>
      </c>
      <c r="J105" s="56">
        <f t="shared" si="28"/>
        <v>0</v>
      </c>
      <c r="K105" s="14">
        <f t="shared" si="28"/>
        <v>0</v>
      </c>
      <c r="L105" s="43" t="e">
        <f>#REF!-C105</f>
        <v>#REF!</v>
      </c>
      <c r="M105" s="43" t="e">
        <f>#REF!-D105</f>
        <v>#REF!</v>
      </c>
      <c r="N105" s="43" t="e">
        <f>#REF!-E105</f>
        <v>#REF!</v>
      </c>
      <c r="P105" s="67"/>
    </row>
    <row r="106" spans="1:16" s="15" customFormat="1" ht="24" hidden="1" customHeight="1" x14ac:dyDescent="0.3">
      <c r="A106" s="12" t="s">
        <v>110</v>
      </c>
      <c r="B106" s="13" t="s">
        <v>112</v>
      </c>
      <c r="C106" s="14"/>
      <c r="D106" s="14"/>
      <c r="E106" s="14"/>
      <c r="F106" s="56"/>
      <c r="G106" s="56"/>
      <c r="H106" s="56"/>
      <c r="I106" s="56">
        <f t="shared" si="28"/>
        <v>0</v>
      </c>
      <c r="J106" s="56">
        <f t="shared" si="28"/>
        <v>0</v>
      </c>
      <c r="K106" s="14">
        <f t="shared" si="28"/>
        <v>0</v>
      </c>
      <c r="L106" s="43" t="e">
        <f>#REF!-C106</f>
        <v>#REF!</v>
      </c>
      <c r="M106" s="43" t="e">
        <f>#REF!-D106</f>
        <v>#REF!</v>
      </c>
      <c r="N106" s="43" t="e">
        <f>#REF!-E106</f>
        <v>#REF!</v>
      </c>
      <c r="P106" s="67"/>
    </row>
    <row r="107" spans="1:16" s="15" customFormat="1" ht="49.5" hidden="1" customHeight="1" x14ac:dyDescent="0.3">
      <c r="A107" s="12" t="s">
        <v>109</v>
      </c>
      <c r="B107" s="13" t="s">
        <v>108</v>
      </c>
      <c r="C107" s="14"/>
      <c r="D107" s="14"/>
      <c r="E107" s="14"/>
      <c r="F107" s="56"/>
      <c r="G107" s="56"/>
      <c r="H107" s="56"/>
      <c r="I107" s="56">
        <f t="shared" si="28"/>
        <v>0</v>
      </c>
      <c r="J107" s="56">
        <f t="shared" si="28"/>
        <v>0</v>
      </c>
      <c r="K107" s="14">
        <f t="shared" si="28"/>
        <v>0</v>
      </c>
      <c r="L107" s="43" t="e">
        <f>#REF!-C107</f>
        <v>#REF!</v>
      </c>
      <c r="M107" s="43" t="e">
        <f>#REF!-D107</f>
        <v>#REF!</v>
      </c>
      <c r="N107" s="43" t="e">
        <f>#REF!-E107</f>
        <v>#REF!</v>
      </c>
      <c r="P107" s="67"/>
    </row>
    <row r="108" spans="1:16" ht="30.75" hidden="1" customHeight="1" x14ac:dyDescent="0.3">
      <c r="A108" s="9" t="s">
        <v>107</v>
      </c>
      <c r="B108" s="10" t="s">
        <v>106</v>
      </c>
      <c r="C108" s="11">
        <f t="shared" ref="C108:H108" si="29">C109</f>
        <v>0</v>
      </c>
      <c r="D108" s="11">
        <f t="shared" si="29"/>
        <v>0</v>
      </c>
      <c r="E108" s="11">
        <f t="shared" si="29"/>
        <v>0</v>
      </c>
      <c r="F108" s="54">
        <f t="shared" si="29"/>
        <v>0</v>
      </c>
      <c r="G108" s="54">
        <f t="shared" si="29"/>
        <v>0</v>
      </c>
      <c r="H108" s="54">
        <f t="shared" si="29"/>
        <v>0</v>
      </c>
      <c r="I108" s="54">
        <f t="shared" si="28"/>
        <v>0</v>
      </c>
      <c r="J108" s="54">
        <f t="shared" si="28"/>
        <v>0</v>
      </c>
      <c r="K108" s="11">
        <f t="shared" si="28"/>
        <v>0</v>
      </c>
      <c r="L108" s="58" t="e">
        <f>#REF!-C108</f>
        <v>#REF!</v>
      </c>
      <c r="M108" s="58" t="e">
        <f>#REF!-D108</f>
        <v>#REF!</v>
      </c>
      <c r="N108" s="58" t="e">
        <f>#REF!-E108</f>
        <v>#REF!</v>
      </c>
    </row>
    <row r="109" spans="1:16" s="15" customFormat="1" ht="36" hidden="1" customHeight="1" x14ac:dyDescent="0.3">
      <c r="A109" s="12"/>
      <c r="B109" s="13" t="s">
        <v>272</v>
      </c>
      <c r="C109" s="14"/>
      <c r="D109" s="14"/>
      <c r="E109" s="14"/>
      <c r="F109" s="56"/>
      <c r="G109" s="56"/>
      <c r="H109" s="56"/>
      <c r="I109" s="56">
        <f t="shared" si="28"/>
        <v>0</v>
      </c>
      <c r="J109" s="56">
        <f t="shared" si="28"/>
        <v>0</v>
      </c>
      <c r="K109" s="14">
        <f t="shared" si="28"/>
        <v>0</v>
      </c>
      <c r="L109" s="43" t="e">
        <f>#REF!-C109</f>
        <v>#REF!</v>
      </c>
      <c r="M109" s="43" t="e">
        <f>#REF!-D109</f>
        <v>#REF!</v>
      </c>
      <c r="N109" s="43" t="e">
        <f>#REF!-E109</f>
        <v>#REF!</v>
      </c>
      <c r="P109" s="67"/>
    </row>
    <row r="110" spans="1:16" s="7" customFormat="1" ht="27.75" customHeight="1" x14ac:dyDescent="0.3">
      <c r="A110" s="4" t="s">
        <v>105</v>
      </c>
      <c r="B110" s="5" t="s">
        <v>104</v>
      </c>
      <c r="C110" s="6">
        <f t="shared" ref="C110:H110" si="30">C112+C115+C186+C212+C219+C220+C221+C224</f>
        <v>4924920.5600000005</v>
      </c>
      <c r="D110" s="6">
        <f t="shared" si="30"/>
        <v>4809439.58</v>
      </c>
      <c r="E110" s="6">
        <f t="shared" si="30"/>
        <v>3133809.8200000003</v>
      </c>
      <c r="F110" s="48" t="e">
        <f t="shared" si="30"/>
        <v>#REF!</v>
      </c>
      <c r="G110" s="48" t="e">
        <f t="shared" si="30"/>
        <v>#REF!</v>
      </c>
      <c r="H110" s="48" t="e">
        <f t="shared" si="30"/>
        <v>#REF!</v>
      </c>
      <c r="I110" s="48" t="e">
        <f t="shared" si="28"/>
        <v>#REF!</v>
      </c>
      <c r="J110" s="48" t="e">
        <f t="shared" si="28"/>
        <v>#REF!</v>
      </c>
      <c r="K110" s="48" t="e">
        <f t="shared" si="28"/>
        <v>#REF!</v>
      </c>
      <c r="L110" s="59" t="e">
        <f>#REF!-C110</f>
        <v>#REF!</v>
      </c>
      <c r="M110" s="59" t="e">
        <f>#REF!-D110</f>
        <v>#REF!</v>
      </c>
      <c r="N110" s="59" t="e">
        <f>#REF!-E110</f>
        <v>#REF!</v>
      </c>
      <c r="P110" s="67"/>
    </row>
    <row r="111" spans="1:16" s="7" customFormat="1" ht="38.25" customHeight="1" x14ac:dyDescent="0.3">
      <c r="A111" s="22" t="s">
        <v>103</v>
      </c>
      <c r="B111" s="5" t="s">
        <v>102</v>
      </c>
      <c r="C111" s="6">
        <f t="shared" ref="C111:H111" si="31">C112+C115+C186+C212</f>
        <v>4924920.5600000005</v>
      </c>
      <c r="D111" s="6">
        <f t="shared" si="31"/>
        <v>4809439.58</v>
      </c>
      <c r="E111" s="6">
        <f t="shared" si="31"/>
        <v>3133809.8200000003</v>
      </c>
      <c r="F111" s="48" t="e">
        <f t="shared" si="31"/>
        <v>#REF!</v>
      </c>
      <c r="G111" s="48" t="e">
        <f t="shared" si="31"/>
        <v>#REF!</v>
      </c>
      <c r="H111" s="48" t="e">
        <f t="shared" si="31"/>
        <v>#REF!</v>
      </c>
      <c r="I111" s="48" t="e">
        <f t="shared" si="28"/>
        <v>#REF!</v>
      </c>
      <c r="J111" s="48" t="e">
        <f t="shared" si="28"/>
        <v>#REF!</v>
      </c>
      <c r="K111" s="48" t="e">
        <f t="shared" si="28"/>
        <v>#REF!</v>
      </c>
      <c r="L111" s="59" t="e">
        <f>#REF!-C111</f>
        <v>#REF!</v>
      </c>
      <c r="M111" s="59" t="e">
        <f>#REF!-D111</f>
        <v>#REF!</v>
      </c>
      <c r="N111" s="59" t="e">
        <f>#REF!-E111</f>
        <v>#REF!</v>
      </c>
      <c r="P111" s="67"/>
    </row>
    <row r="112" spans="1:16" s="7" customFormat="1" ht="34.5" customHeight="1" x14ac:dyDescent="0.3">
      <c r="A112" s="22" t="s">
        <v>101</v>
      </c>
      <c r="B112" s="8" t="s">
        <v>100</v>
      </c>
      <c r="C112" s="6">
        <f>SUM(C113:C114)</f>
        <v>509</v>
      </c>
      <c r="D112" s="6">
        <f>D113+D114</f>
        <v>3862</v>
      </c>
      <c r="E112" s="6">
        <f>E113+E114</f>
        <v>2214</v>
      </c>
      <c r="F112" s="48">
        <f>SUM(F113:F114)</f>
        <v>0</v>
      </c>
      <c r="G112" s="48">
        <f>G113+G114</f>
        <v>0</v>
      </c>
      <c r="H112" s="48">
        <f>H113+H114</f>
        <v>0</v>
      </c>
      <c r="I112" s="48">
        <f t="shared" si="28"/>
        <v>-509</v>
      </c>
      <c r="J112" s="48">
        <f t="shared" si="28"/>
        <v>-3862</v>
      </c>
      <c r="K112" s="6">
        <f t="shared" si="28"/>
        <v>-2214</v>
      </c>
      <c r="L112" s="59" t="e">
        <f>#REF!-C112</f>
        <v>#REF!</v>
      </c>
      <c r="M112" s="59" t="e">
        <f>#REF!-D112</f>
        <v>#REF!</v>
      </c>
      <c r="N112" s="59" t="e">
        <f>#REF!-E112</f>
        <v>#REF!</v>
      </c>
      <c r="P112" s="67"/>
    </row>
    <row r="113" spans="1:16" ht="36" customHeight="1" x14ac:dyDescent="0.3">
      <c r="A113" s="9" t="s">
        <v>99</v>
      </c>
      <c r="B113" s="23" t="s">
        <v>98</v>
      </c>
      <c r="C113" s="11">
        <v>509</v>
      </c>
      <c r="D113" s="11">
        <v>3862</v>
      </c>
      <c r="E113" s="11">
        <v>2214</v>
      </c>
      <c r="F113" s="54"/>
      <c r="G113" s="54"/>
      <c r="H113" s="54"/>
      <c r="I113" s="54">
        <f t="shared" si="28"/>
        <v>-509</v>
      </c>
      <c r="J113" s="54">
        <f t="shared" si="28"/>
        <v>-3862</v>
      </c>
      <c r="K113" s="11">
        <f t="shared" si="28"/>
        <v>-2214</v>
      </c>
      <c r="L113" s="58" t="e">
        <f>#REF!-C113</f>
        <v>#REF!</v>
      </c>
      <c r="M113" s="58" t="e">
        <f>#REF!-D113</f>
        <v>#REF!</v>
      </c>
      <c r="N113" s="58" t="e">
        <f>#REF!-E113</f>
        <v>#REF!</v>
      </c>
    </row>
    <row r="114" spans="1:16" ht="22.5" hidden="1" customHeight="1" x14ac:dyDescent="0.3">
      <c r="A114" s="9" t="s">
        <v>97</v>
      </c>
      <c r="B114" s="23" t="s">
        <v>96</v>
      </c>
      <c r="C114" s="24"/>
      <c r="D114" s="11"/>
      <c r="E114" s="11"/>
      <c r="F114" s="53"/>
      <c r="G114" s="54"/>
      <c r="H114" s="54"/>
      <c r="I114" s="53">
        <f t="shared" si="28"/>
        <v>0</v>
      </c>
      <c r="J114" s="54">
        <f t="shared" si="28"/>
        <v>0</v>
      </c>
      <c r="K114" s="11">
        <f t="shared" si="28"/>
        <v>0</v>
      </c>
      <c r="L114" s="58" t="e">
        <f>#REF!-C114</f>
        <v>#REF!</v>
      </c>
      <c r="M114" s="58" t="e">
        <f>#REF!-D114</f>
        <v>#REF!</v>
      </c>
      <c r="N114" s="58" t="e">
        <f>#REF!-E114</f>
        <v>#REF!</v>
      </c>
    </row>
    <row r="115" spans="1:16" s="7" customFormat="1" ht="35.25" customHeight="1" x14ac:dyDescent="0.3">
      <c r="A115" s="4" t="s">
        <v>95</v>
      </c>
      <c r="B115" s="8" t="s">
        <v>94</v>
      </c>
      <c r="C115" s="6">
        <f t="shared" ref="C115:H115" si="32">C116+C119+C120+C121+C125+C126+C127+C129+C133+C136+C137+C138+C139+C140+C143+C148+C149+C151+C164</f>
        <v>2959634.99</v>
      </c>
      <c r="D115" s="6">
        <f t="shared" si="32"/>
        <v>2368572.0100000002</v>
      </c>
      <c r="E115" s="6">
        <f t="shared" si="32"/>
        <v>1207738.25</v>
      </c>
      <c r="F115" s="48" t="e">
        <f t="shared" si="32"/>
        <v>#REF!</v>
      </c>
      <c r="G115" s="48" t="e">
        <f t="shared" si="32"/>
        <v>#REF!</v>
      </c>
      <c r="H115" s="48" t="e">
        <f t="shared" si="32"/>
        <v>#REF!</v>
      </c>
      <c r="I115" s="48" t="e">
        <f t="shared" si="28"/>
        <v>#REF!</v>
      </c>
      <c r="J115" s="48" t="e">
        <f t="shared" si="28"/>
        <v>#REF!</v>
      </c>
      <c r="K115" s="6" t="e">
        <f t="shared" si="28"/>
        <v>#REF!</v>
      </c>
      <c r="L115" s="59" t="e">
        <f>#REF!-C115</f>
        <v>#REF!</v>
      </c>
      <c r="M115" s="59" t="e">
        <f>#REF!-D115</f>
        <v>#REF!</v>
      </c>
      <c r="N115" s="59" t="e">
        <f>#REF!-E115</f>
        <v>#REF!</v>
      </c>
      <c r="P115" s="67"/>
    </row>
    <row r="116" spans="1:16" ht="89.25" customHeight="1" x14ac:dyDescent="0.3">
      <c r="A116" s="25" t="s">
        <v>93</v>
      </c>
      <c r="B116" s="26" t="s">
        <v>92</v>
      </c>
      <c r="C116" s="27">
        <f t="shared" ref="C116:H116" si="33">SUM(C117:C118)</f>
        <v>64479.35</v>
      </c>
      <c r="D116" s="27">
        <f t="shared" si="33"/>
        <v>102510.87</v>
      </c>
      <c r="E116" s="27">
        <f t="shared" si="33"/>
        <v>61759</v>
      </c>
      <c r="F116" s="50">
        <f t="shared" si="33"/>
        <v>0</v>
      </c>
      <c r="G116" s="50">
        <f t="shared" si="33"/>
        <v>0</v>
      </c>
      <c r="H116" s="50">
        <f t="shared" si="33"/>
        <v>0</v>
      </c>
      <c r="I116" s="50">
        <f t="shared" si="28"/>
        <v>-64479.35</v>
      </c>
      <c r="J116" s="50">
        <f t="shared" si="28"/>
        <v>-102510.87</v>
      </c>
      <c r="K116" s="27">
        <f t="shared" si="28"/>
        <v>-61759</v>
      </c>
      <c r="L116" s="58" t="e">
        <f>#REF!-C116</f>
        <v>#REF!</v>
      </c>
      <c r="M116" s="58" t="e">
        <f>#REF!-D116</f>
        <v>#REF!</v>
      </c>
      <c r="N116" s="58" t="e">
        <f>#REF!-E116</f>
        <v>#REF!</v>
      </c>
    </row>
    <row r="117" spans="1:16" s="15" customFormat="1" ht="53.25" customHeight="1" x14ac:dyDescent="0.3">
      <c r="A117" s="28"/>
      <c r="B117" s="77" t="s">
        <v>91</v>
      </c>
      <c r="C117" s="29">
        <v>49550</v>
      </c>
      <c r="D117" s="29">
        <v>51571</v>
      </c>
      <c r="E117" s="29">
        <v>61759</v>
      </c>
      <c r="F117" s="51"/>
      <c r="G117" s="51"/>
      <c r="H117" s="51"/>
      <c r="I117" s="51">
        <f t="shared" si="28"/>
        <v>-49550</v>
      </c>
      <c r="J117" s="51">
        <f t="shared" si="28"/>
        <v>-51571</v>
      </c>
      <c r="K117" s="29">
        <f t="shared" si="28"/>
        <v>-61759</v>
      </c>
      <c r="L117" s="43" t="e">
        <f>#REF!-C117</f>
        <v>#REF!</v>
      </c>
      <c r="M117" s="43" t="e">
        <f>#REF!-D117</f>
        <v>#REF!</v>
      </c>
      <c r="N117" s="43" t="e">
        <f>#REF!-E117</f>
        <v>#REF!</v>
      </c>
      <c r="P117" s="67"/>
    </row>
    <row r="118" spans="1:16" s="15" customFormat="1" ht="29.25" customHeight="1" x14ac:dyDescent="0.3">
      <c r="A118" s="30"/>
      <c r="B118" s="77" t="s">
        <v>90</v>
      </c>
      <c r="C118" s="29">
        <v>14929.35</v>
      </c>
      <c r="D118" s="29">
        <v>50939.87</v>
      </c>
      <c r="E118" s="29">
        <v>0</v>
      </c>
      <c r="F118" s="51"/>
      <c r="G118" s="51"/>
      <c r="H118" s="51"/>
      <c r="I118" s="51">
        <f t="shared" si="28"/>
        <v>-14929.35</v>
      </c>
      <c r="J118" s="51">
        <f t="shared" si="28"/>
        <v>-50939.87</v>
      </c>
      <c r="K118" s="29">
        <f t="shared" si="28"/>
        <v>0</v>
      </c>
      <c r="L118" s="43" t="e">
        <f>#REF!-C118</f>
        <v>#REF!</v>
      </c>
      <c r="M118" s="43" t="e">
        <f>#REF!-D118</f>
        <v>#REF!</v>
      </c>
      <c r="N118" s="43" t="e">
        <f>#REF!-E118</f>
        <v>#REF!</v>
      </c>
      <c r="P118" s="67"/>
    </row>
    <row r="119" spans="1:16" ht="84" hidden="1" customHeight="1" x14ac:dyDescent="0.3">
      <c r="A119" s="31" t="s">
        <v>89</v>
      </c>
      <c r="B119" s="26" t="s">
        <v>88</v>
      </c>
      <c r="C119" s="27"/>
      <c r="D119" s="27"/>
      <c r="E119" s="27"/>
      <c r="F119" s="50"/>
      <c r="G119" s="50"/>
      <c r="H119" s="50"/>
      <c r="I119" s="50">
        <f t="shared" si="28"/>
        <v>0</v>
      </c>
      <c r="J119" s="50">
        <f t="shared" si="28"/>
        <v>0</v>
      </c>
      <c r="K119" s="27">
        <f t="shared" si="28"/>
        <v>0</v>
      </c>
      <c r="L119" s="58" t="e">
        <f>#REF!-C119</f>
        <v>#REF!</v>
      </c>
      <c r="M119" s="58" t="e">
        <f>#REF!-D119</f>
        <v>#REF!</v>
      </c>
      <c r="N119" s="58" t="e">
        <f>#REF!-E119</f>
        <v>#REF!</v>
      </c>
    </row>
    <row r="120" spans="1:16" ht="86.25" customHeight="1" x14ac:dyDescent="0.3">
      <c r="A120" s="31" t="s">
        <v>87</v>
      </c>
      <c r="B120" s="26" t="s">
        <v>86</v>
      </c>
      <c r="C120" s="27">
        <f>115381.6+72807.8</f>
        <v>188189.40000000002</v>
      </c>
      <c r="D120" s="27">
        <v>0</v>
      </c>
      <c r="E120" s="27">
        <v>0</v>
      </c>
      <c r="F120" s="50"/>
      <c r="G120" s="50"/>
      <c r="H120" s="50"/>
      <c r="I120" s="50">
        <f t="shared" si="28"/>
        <v>-188189.40000000002</v>
      </c>
      <c r="J120" s="50">
        <f t="shared" si="28"/>
        <v>0</v>
      </c>
      <c r="K120" s="27">
        <f t="shared" si="28"/>
        <v>0</v>
      </c>
      <c r="L120" s="58" t="e">
        <f>#REF!-C120</f>
        <v>#REF!</v>
      </c>
      <c r="M120" s="58" t="e">
        <f>#REF!-D120</f>
        <v>#REF!</v>
      </c>
      <c r="N120" s="58" t="e">
        <f>#REF!-E120</f>
        <v>#REF!</v>
      </c>
      <c r="P120" s="68"/>
    </row>
    <row r="121" spans="1:16" ht="57" customHeight="1" x14ac:dyDescent="0.3">
      <c r="A121" s="31" t="s">
        <v>85</v>
      </c>
      <c r="B121" s="32" t="s">
        <v>84</v>
      </c>
      <c r="C121" s="27">
        <f t="shared" ref="C121:H121" si="34">SUM(C122:C124)</f>
        <v>0</v>
      </c>
      <c r="D121" s="27">
        <f t="shared" si="34"/>
        <v>420</v>
      </c>
      <c r="E121" s="27">
        <f t="shared" si="34"/>
        <v>1120</v>
      </c>
      <c r="F121" s="50">
        <f t="shared" si="34"/>
        <v>0</v>
      </c>
      <c r="G121" s="50">
        <f t="shared" si="34"/>
        <v>0</v>
      </c>
      <c r="H121" s="50">
        <f t="shared" si="34"/>
        <v>0</v>
      </c>
      <c r="I121" s="50">
        <f t="shared" si="28"/>
        <v>0</v>
      </c>
      <c r="J121" s="50">
        <f t="shared" si="28"/>
        <v>-420</v>
      </c>
      <c r="K121" s="27">
        <f t="shared" si="28"/>
        <v>-1120</v>
      </c>
      <c r="L121" s="58" t="e">
        <f>#REF!-C121</f>
        <v>#REF!</v>
      </c>
      <c r="M121" s="58" t="e">
        <f>#REF!-D121</f>
        <v>#REF!</v>
      </c>
      <c r="N121" s="58" t="e">
        <f>#REF!-E121</f>
        <v>#REF!</v>
      </c>
    </row>
    <row r="122" spans="1:16" s="15" customFormat="1" ht="70.5" customHeight="1" x14ac:dyDescent="0.3">
      <c r="A122" s="30"/>
      <c r="B122" s="77" t="s">
        <v>341</v>
      </c>
      <c r="C122" s="29">
        <v>0</v>
      </c>
      <c r="D122" s="29">
        <v>420</v>
      </c>
      <c r="E122" s="29">
        <v>1120</v>
      </c>
      <c r="F122" s="51"/>
      <c r="G122" s="51"/>
      <c r="H122" s="51"/>
      <c r="I122" s="51">
        <f t="shared" si="28"/>
        <v>0</v>
      </c>
      <c r="J122" s="51">
        <f t="shared" si="28"/>
        <v>-420</v>
      </c>
      <c r="K122" s="29">
        <f t="shared" si="28"/>
        <v>-1120</v>
      </c>
      <c r="L122" s="43" t="e">
        <f>#REF!-C122</f>
        <v>#REF!</v>
      </c>
      <c r="M122" s="43" t="e">
        <f>#REF!-D122</f>
        <v>#REF!</v>
      </c>
      <c r="N122" s="43" t="e">
        <f>#REF!-E122</f>
        <v>#REF!</v>
      </c>
      <c r="P122" s="67"/>
    </row>
    <row r="123" spans="1:16" s="15" customFormat="1" ht="84" hidden="1" customHeight="1" x14ac:dyDescent="0.3">
      <c r="A123" s="30"/>
      <c r="B123" s="85" t="s">
        <v>83</v>
      </c>
      <c r="C123" s="29"/>
      <c r="D123" s="29"/>
      <c r="E123" s="29"/>
      <c r="F123" s="51"/>
      <c r="G123" s="51"/>
      <c r="H123" s="51"/>
      <c r="I123" s="51">
        <f t="shared" si="28"/>
        <v>0</v>
      </c>
      <c r="J123" s="51">
        <f t="shared" si="28"/>
        <v>0</v>
      </c>
      <c r="K123" s="29">
        <f t="shared" si="28"/>
        <v>0</v>
      </c>
      <c r="L123" s="43" t="e">
        <f>#REF!-C123</f>
        <v>#REF!</v>
      </c>
      <c r="M123" s="43" t="e">
        <f>#REF!-D123</f>
        <v>#REF!</v>
      </c>
      <c r="N123" s="43" t="e">
        <f>#REF!-E123</f>
        <v>#REF!</v>
      </c>
      <c r="P123" s="67"/>
    </row>
    <row r="124" spans="1:16" s="15" customFormat="1" ht="66" hidden="1" customHeight="1" x14ac:dyDescent="0.3">
      <c r="A124" s="30"/>
      <c r="B124" s="85" t="s">
        <v>82</v>
      </c>
      <c r="C124" s="29"/>
      <c r="D124" s="29"/>
      <c r="E124" s="29"/>
      <c r="F124" s="51"/>
      <c r="G124" s="51"/>
      <c r="H124" s="51"/>
      <c r="I124" s="51">
        <f t="shared" si="28"/>
        <v>0</v>
      </c>
      <c r="J124" s="51">
        <f t="shared" si="28"/>
        <v>0</v>
      </c>
      <c r="K124" s="29">
        <f t="shared" si="28"/>
        <v>0</v>
      </c>
      <c r="L124" s="43" t="e">
        <f>#REF!-C124</f>
        <v>#REF!</v>
      </c>
      <c r="M124" s="43" t="e">
        <f>#REF!-D124</f>
        <v>#REF!</v>
      </c>
      <c r="N124" s="43" t="e">
        <f>#REF!-E124</f>
        <v>#REF!</v>
      </c>
      <c r="P124" s="67"/>
    </row>
    <row r="125" spans="1:16" ht="51" hidden="1" customHeight="1" x14ac:dyDescent="0.3">
      <c r="A125" s="31" t="s">
        <v>81</v>
      </c>
      <c r="B125" s="32" t="s">
        <v>80</v>
      </c>
      <c r="C125" s="27"/>
      <c r="D125" s="27"/>
      <c r="E125" s="27"/>
      <c r="F125" s="50" t="e">
        <f>SUM(#REF!)</f>
        <v>#REF!</v>
      </c>
      <c r="G125" s="50" t="e">
        <f>SUM(#REF!)</f>
        <v>#REF!</v>
      </c>
      <c r="H125" s="50" t="e">
        <f>SUM(#REF!)</f>
        <v>#REF!</v>
      </c>
      <c r="I125" s="50" t="e">
        <f t="shared" si="28"/>
        <v>#REF!</v>
      </c>
      <c r="J125" s="50" t="e">
        <f t="shared" si="28"/>
        <v>#REF!</v>
      </c>
      <c r="K125" s="27" t="e">
        <f t="shared" si="28"/>
        <v>#REF!</v>
      </c>
      <c r="L125" s="58" t="e">
        <f>#REF!-C125</f>
        <v>#REF!</v>
      </c>
      <c r="M125" s="58" t="e">
        <f>#REF!-D125</f>
        <v>#REF!</v>
      </c>
      <c r="N125" s="58" t="e">
        <f>#REF!-E125</f>
        <v>#REF!</v>
      </c>
    </row>
    <row r="126" spans="1:16" ht="51" hidden="1" customHeight="1" x14ac:dyDescent="0.3">
      <c r="A126" s="31" t="s">
        <v>79</v>
      </c>
      <c r="B126" s="32" t="s">
        <v>78</v>
      </c>
      <c r="C126" s="27"/>
      <c r="D126" s="27"/>
      <c r="E126" s="27"/>
      <c r="F126" s="50"/>
      <c r="G126" s="50"/>
      <c r="H126" s="50"/>
      <c r="I126" s="50">
        <f t="shared" si="28"/>
        <v>0</v>
      </c>
      <c r="J126" s="50">
        <f t="shared" si="28"/>
        <v>0</v>
      </c>
      <c r="K126" s="27">
        <f t="shared" si="28"/>
        <v>0</v>
      </c>
      <c r="L126" s="58" t="e">
        <f>#REF!-C126</f>
        <v>#REF!</v>
      </c>
      <c r="M126" s="58" t="e">
        <f>#REF!-D126</f>
        <v>#REF!</v>
      </c>
      <c r="N126" s="58" t="e">
        <f>#REF!-E126</f>
        <v>#REF!</v>
      </c>
    </row>
    <row r="127" spans="1:16" ht="55.5" customHeight="1" x14ac:dyDescent="0.3">
      <c r="A127" s="31" t="s">
        <v>77</v>
      </c>
      <c r="B127" s="32" t="s">
        <v>76</v>
      </c>
      <c r="C127" s="27">
        <f t="shared" ref="C127:H127" si="35">SUM(C128:C128)</f>
        <v>6274.99</v>
      </c>
      <c r="D127" s="27">
        <f t="shared" si="35"/>
        <v>6274.0300000000007</v>
      </c>
      <c r="E127" s="27">
        <f t="shared" si="35"/>
        <v>28500</v>
      </c>
      <c r="F127" s="50">
        <f t="shared" si="35"/>
        <v>0</v>
      </c>
      <c r="G127" s="50">
        <f t="shared" si="35"/>
        <v>0</v>
      </c>
      <c r="H127" s="50">
        <f t="shared" si="35"/>
        <v>0</v>
      </c>
      <c r="I127" s="50">
        <f t="shared" si="28"/>
        <v>-6274.99</v>
      </c>
      <c r="J127" s="50">
        <f t="shared" si="28"/>
        <v>-6274.0300000000007</v>
      </c>
      <c r="K127" s="27">
        <f t="shared" si="28"/>
        <v>-28500</v>
      </c>
      <c r="L127" s="58" t="e">
        <f>#REF!-C127</f>
        <v>#REF!</v>
      </c>
      <c r="M127" s="58" t="e">
        <f>#REF!-D127</f>
        <v>#REF!</v>
      </c>
      <c r="N127" s="58" t="e">
        <f>#REF!-E127</f>
        <v>#REF!</v>
      </c>
    </row>
    <row r="128" spans="1:16" s="15" customFormat="1" ht="75.75" customHeight="1" x14ac:dyDescent="0.3">
      <c r="A128" s="30"/>
      <c r="B128" s="77" t="s">
        <v>277</v>
      </c>
      <c r="C128" s="33">
        <f>4706.24+1568.75</f>
        <v>6274.99</v>
      </c>
      <c r="D128" s="33">
        <f>4705.51+1568.52</f>
        <v>6274.0300000000007</v>
      </c>
      <c r="E128" s="33">
        <f>21375+7125</f>
        <v>28500</v>
      </c>
      <c r="F128" s="52"/>
      <c r="G128" s="52"/>
      <c r="H128" s="52"/>
      <c r="I128" s="52">
        <f t="shared" si="28"/>
        <v>-6274.99</v>
      </c>
      <c r="J128" s="52">
        <f t="shared" si="28"/>
        <v>-6274.0300000000007</v>
      </c>
      <c r="K128" s="33">
        <f t="shared" si="28"/>
        <v>-28500</v>
      </c>
      <c r="L128" s="43" t="e">
        <f>#REF!-C128</f>
        <v>#REF!</v>
      </c>
      <c r="M128" s="43" t="e">
        <f>#REF!-D128</f>
        <v>#REF!</v>
      </c>
      <c r="N128" s="43" t="e">
        <f>#REF!-E128</f>
        <v>#REF!</v>
      </c>
      <c r="P128" s="67"/>
    </row>
    <row r="129" spans="1:16" s="15" customFormat="1" ht="96" customHeight="1" x14ac:dyDescent="0.3">
      <c r="A129" s="45" t="s">
        <v>285</v>
      </c>
      <c r="B129" s="32" t="s">
        <v>284</v>
      </c>
      <c r="C129" s="27">
        <f>C130+C131+C132</f>
        <v>44557.11</v>
      </c>
      <c r="D129" s="27">
        <f t="shared" ref="D129:E129" si="36">D130+D131+D132</f>
        <v>0</v>
      </c>
      <c r="E129" s="27">
        <f t="shared" si="36"/>
        <v>0</v>
      </c>
      <c r="F129" s="50">
        <f>F130+F131</f>
        <v>0</v>
      </c>
      <c r="G129" s="50">
        <f t="shared" ref="G129:H129" si="37">G130+G131</f>
        <v>0</v>
      </c>
      <c r="H129" s="50">
        <f t="shared" si="37"/>
        <v>0</v>
      </c>
      <c r="I129" s="50">
        <f t="shared" si="28"/>
        <v>-44557.11</v>
      </c>
      <c r="J129" s="50">
        <f t="shared" si="28"/>
        <v>0</v>
      </c>
      <c r="K129" s="27">
        <f t="shared" si="28"/>
        <v>0</v>
      </c>
      <c r="L129" s="58" t="e">
        <f>#REF!-C129</f>
        <v>#REF!</v>
      </c>
      <c r="M129" s="58" t="e">
        <f>#REF!-D129</f>
        <v>#REF!</v>
      </c>
      <c r="N129" s="58" t="e">
        <f>#REF!-E129</f>
        <v>#REF!</v>
      </c>
      <c r="P129" s="67"/>
    </row>
    <row r="130" spans="1:16" s="15" customFormat="1" ht="97.5" customHeight="1" x14ac:dyDescent="0.3">
      <c r="A130" s="46"/>
      <c r="B130" s="75" t="s">
        <v>273</v>
      </c>
      <c r="C130" s="29">
        <f>30026.78+10008.93</f>
        <v>40035.71</v>
      </c>
      <c r="D130" s="29">
        <v>0</v>
      </c>
      <c r="E130" s="29">
        <v>0</v>
      </c>
      <c r="F130" s="51"/>
      <c r="G130" s="51"/>
      <c r="H130" s="51"/>
      <c r="I130" s="51">
        <f t="shared" si="28"/>
        <v>-40035.71</v>
      </c>
      <c r="J130" s="51">
        <f t="shared" si="28"/>
        <v>0</v>
      </c>
      <c r="K130" s="29">
        <f t="shared" si="28"/>
        <v>0</v>
      </c>
      <c r="L130" s="43" t="e">
        <f>#REF!-C130</f>
        <v>#REF!</v>
      </c>
      <c r="M130" s="43" t="e">
        <f>#REF!-D130</f>
        <v>#REF!</v>
      </c>
      <c r="N130" s="43" t="e">
        <f>#REF!-E130</f>
        <v>#REF!</v>
      </c>
      <c r="P130" s="67"/>
    </row>
    <row r="131" spans="1:16" s="15" customFormat="1" ht="128.25" customHeight="1" x14ac:dyDescent="0.3">
      <c r="A131" s="46"/>
      <c r="B131" s="75" t="s">
        <v>274</v>
      </c>
      <c r="C131" s="29">
        <v>2793.4</v>
      </c>
      <c r="D131" s="29">
        <v>0</v>
      </c>
      <c r="E131" s="29">
        <v>0</v>
      </c>
      <c r="F131" s="51"/>
      <c r="G131" s="51"/>
      <c r="H131" s="51"/>
      <c r="I131" s="51">
        <f t="shared" si="28"/>
        <v>-2793.4</v>
      </c>
      <c r="J131" s="51">
        <f t="shared" si="28"/>
        <v>0</v>
      </c>
      <c r="K131" s="29">
        <f t="shared" si="28"/>
        <v>0</v>
      </c>
      <c r="L131" s="43" t="e">
        <f>#REF!-C131</f>
        <v>#REF!</v>
      </c>
      <c r="M131" s="43" t="e">
        <f>#REF!-D131</f>
        <v>#REF!</v>
      </c>
      <c r="N131" s="43" t="e">
        <f>#REF!-E131</f>
        <v>#REF!</v>
      </c>
      <c r="P131" s="67"/>
    </row>
    <row r="132" spans="1:16" s="15" customFormat="1" ht="111.75" customHeight="1" x14ac:dyDescent="0.3">
      <c r="A132" s="46"/>
      <c r="B132" s="75" t="s">
        <v>293</v>
      </c>
      <c r="C132" s="33">
        <v>1728</v>
      </c>
      <c r="D132" s="33">
        <v>0</v>
      </c>
      <c r="E132" s="33">
        <v>0</v>
      </c>
      <c r="F132" s="51"/>
      <c r="G132" s="51"/>
      <c r="H132" s="51"/>
      <c r="I132" s="51"/>
      <c r="J132" s="51"/>
      <c r="K132" s="29"/>
      <c r="L132" s="43"/>
      <c r="M132" s="43"/>
      <c r="N132" s="43"/>
      <c r="P132" s="67"/>
    </row>
    <row r="133" spans="1:16" ht="52.5" customHeight="1" x14ac:dyDescent="0.3">
      <c r="A133" s="31" t="s">
        <v>75</v>
      </c>
      <c r="B133" s="32" t="s">
        <v>74</v>
      </c>
      <c r="C133" s="27">
        <f>SUM(C134:C135)</f>
        <v>0</v>
      </c>
      <c r="D133" s="27">
        <f t="shared" ref="D133:E133" si="38">SUM(D134:D135)</f>
        <v>0</v>
      </c>
      <c r="E133" s="27">
        <f t="shared" si="38"/>
        <v>3573.46</v>
      </c>
      <c r="F133" s="50" t="e">
        <f>SUM(#REF!)</f>
        <v>#REF!</v>
      </c>
      <c r="G133" s="50" t="e">
        <f>SUM(#REF!)</f>
        <v>#REF!</v>
      </c>
      <c r="H133" s="50" t="e">
        <f>SUM(#REF!)</f>
        <v>#REF!</v>
      </c>
      <c r="I133" s="50" t="e">
        <f t="shared" si="28"/>
        <v>#REF!</v>
      </c>
      <c r="J133" s="50" t="e">
        <f t="shared" si="28"/>
        <v>#REF!</v>
      </c>
      <c r="K133" s="27" t="e">
        <f t="shared" si="28"/>
        <v>#REF!</v>
      </c>
      <c r="L133" s="58" t="e">
        <f>#REF!-C133</f>
        <v>#REF!</v>
      </c>
      <c r="M133" s="58" t="e">
        <f>#REF!-D133</f>
        <v>#REF!</v>
      </c>
      <c r="N133" s="58" t="e">
        <f>#REF!-E133</f>
        <v>#REF!</v>
      </c>
    </row>
    <row r="134" spans="1:16" s="15" customFormat="1" ht="111.75" customHeight="1" x14ac:dyDescent="0.3">
      <c r="A134" s="30"/>
      <c r="B134" s="75" t="s">
        <v>319</v>
      </c>
      <c r="C134" s="29">
        <v>0</v>
      </c>
      <c r="D134" s="29">
        <v>0</v>
      </c>
      <c r="E134" s="29">
        <v>389</v>
      </c>
      <c r="F134" s="51"/>
      <c r="G134" s="51"/>
      <c r="H134" s="51"/>
      <c r="I134" s="51"/>
      <c r="J134" s="51"/>
      <c r="K134" s="29"/>
      <c r="L134" s="43"/>
      <c r="M134" s="43"/>
      <c r="N134" s="43"/>
      <c r="P134" s="76"/>
    </row>
    <row r="135" spans="1:16" s="15" customFormat="1" ht="55.5" customHeight="1" x14ac:dyDescent="0.3">
      <c r="A135" s="30"/>
      <c r="B135" s="75" t="s">
        <v>320</v>
      </c>
      <c r="C135" s="29">
        <v>0</v>
      </c>
      <c r="D135" s="29">
        <v>0</v>
      </c>
      <c r="E135" s="29">
        <v>3184.46</v>
      </c>
      <c r="F135" s="51"/>
      <c r="G135" s="51"/>
      <c r="H135" s="51"/>
      <c r="I135" s="51"/>
      <c r="J135" s="51"/>
      <c r="K135" s="29"/>
      <c r="L135" s="43"/>
      <c r="M135" s="43"/>
      <c r="N135" s="43"/>
      <c r="P135" s="76"/>
    </row>
    <row r="136" spans="1:16" ht="64.5" hidden="1" customHeight="1" x14ac:dyDescent="0.3">
      <c r="A136" s="31" t="s">
        <v>73</v>
      </c>
      <c r="B136" s="32" t="s">
        <v>72</v>
      </c>
      <c r="C136" s="27"/>
      <c r="D136" s="27"/>
      <c r="E136" s="27"/>
      <c r="F136" s="50"/>
      <c r="G136" s="50"/>
      <c r="H136" s="50"/>
      <c r="I136" s="50">
        <f t="shared" si="28"/>
        <v>0</v>
      </c>
      <c r="J136" s="50">
        <f t="shared" si="28"/>
        <v>0</v>
      </c>
      <c r="K136" s="27">
        <f t="shared" si="28"/>
        <v>0</v>
      </c>
      <c r="L136" s="58" t="e">
        <f>#REF!-C136</f>
        <v>#REF!</v>
      </c>
      <c r="M136" s="58" t="e">
        <f>#REF!-D136</f>
        <v>#REF!</v>
      </c>
      <c r="N136" s="58" t="e">
        <f>#REF!-E136</f>
        <v>#REF!</v>
      </c>
    </row>
    <row r="137" spans="1:16" ht="79.5" hidden="1" customHeight="1" x14ac:dyDescent="0.3">
      <c r="A137" s="31" t="s">
        <v>71</v>
      </c>
      <c r="B137" s="32" t="s">
        <v>70</v>
      </c>
      <c r="C137" s="27"/>
      <c r="D137" s="27"/>
      <c r="E137" s="27"/>
      <c r="F137" s="50"/>
      <c r="G137" s="50"/>
      <c r="H137" s="50"/>
      <c r="I137" s="50">
        <f t="shared" si="28"/>
        <v>0</v>
      </c>
      <c r="J137" s="50">
        <f t="shared" si="28"/>
        <v>0</v>
      </c>
      <c r="K137" s="27">
        <f t="shared" si="28"/>
        <v>0</v>
      </c>
      <c r="L137" s="58" t="e">
        <f>#REF!-C137</f>
        <v>#REF!</v>
      </c>
      <c r="M137" s="58" t="e">
        <f>#REF!-D137</f>
        <v>#REF!</v>
      </c>
      <c r="N137" s="58" t="e">
        <f>#REF!-E137</f>
        <v>#REF!</v>
      </c>
    </row>
    <row r="138" spans="1:16" ht="65.25" customHeight="1" x14ac:dyDescent="0.3">
      <c r="A138" s="31" t="s">
        <v>69</v>
      </c>
      <c r="B138" s="32" t="s">
        <v>68</v>
      </c>
      <c r="C138" s="27">
        <v>61544</v>
      </c>
      <c r="D138" s="27">
        <v>59231</v>
      </c>
      <c r="E138" s="27">
        <v>60894</v>
      </c>
      <c r="F138" s="50"/>
      <c r="G138" s="50"/>
      <c r="H138" s="50"/>
      <c r="I138" s="50">
        <f t="shared" si="28"/>
        <v>-61544</v>
      </c>
      <c r="J138" s="50">
        <f t="shared" si="28"/>
        <v>-59231</v>
      </c>
      <c r="K138" s="27">
        <f t="shared" si="28"/>
        <v>-60894</v>
      </c>
      <c r="L138" s="58" t="e">
        <f>#REF!-C138</f>
        <v>#REF!</v>
      </c>
      <c r="M138" s="58" t="e">
        <f>#REF!-D138</f>
        <v>#REF!</v>
      </c>
      <c r="N138" s="58" t="e">
        <f>#REF!-E138</f>
        <v>#REF!</v>
      </c>
    </row>
    <row r="139" spans="1:16" ht="39" customHeight="1" x14ac:dyDescent="0.3">
      <c r="A139" s="31" t="s">
        <v>67</v>
      </c>
      <c r="B139" s="32" t="s">
        <v>66</v>
      </c>
      <c r="C139" s="27">
        <v>9831.1</v>
      </c>
      <c r="D139" s="27">
        <f>2359+6131</f>
        <v>8490</v>
      </c>
      <c r="E139" s="27">
        <f>2599+5930</f>
        <v>8529</v>
      </c>
      <c r="F139" s="50"/>
      <c r="G139" s="50"/>
      <c r="H139" s="50"/>
      <c r="I139" s="50">
        <f t="shared" si="28"/>
        <v>-9831.1</v>
      </c>
      <c r="J139" s="50">
        <f t="shared" si="28"/>
        <v>-8490</v>
      </c>
      <c r="K139" s="27">
        <f t="shared" si="28"/>
        <v>-8529</v>
      </c>
      <c r="L139" s="58" t="e">
        <f>#REF!-C139</f>
        <v>#REF!</v>
      </c>
      <c r="M139" s="58" t="e">
        <f>#REF!-D139</f>
        <v>#REF!</v>
      </c>
      <c r="N139" s="58" t="e">
        <f>#REF!-E139</f>
        <v>#REF!</v>
      </c>
    </row>
    <row r="140" spans="1:16" ht="43.5" customHeight="1" x14ac:dyDescent="0.3">
      <c r="A140" s="31" t="s">
        <v>65</v>
      </c>
      <c r="B140" s="32" t="s">
        <v>64</v>
      </c>
      <c r="C140" s="24">
        <f>SUM(C141:C142)</f>
        <v>615.30999999999995</v>
      </c>
      <c r="D140" s="24">
        <f t="shared" ref="D140:E140" si="39">SUM(D141:D142)</f>
        <v>646.26</v>
      </c>
      <c r="E140" s="24">
        <f t="shared" si="39"/>
        <v>142849.98000000001</v>
      </c>
      <c r="F140" s="53"/>
      <c r="G140" s="53"/>
      <c r="H140" s="53"/>
      <c r="I140" s="53">
        <f t="shared" si="28"/>
        <v>-615.30999999999995</v>
      </c>
      <c r="J140" s="53">
        <f t="shared" si="28"/>
        <v>-646.26</v>
      </c>
      <c r="K140" s="24">
        <f t="shared" si="28"/>
        <v>-142849.98000000001</v>
      </c>
      <c r="L140" s="58" t="e">
        <f>#REF!-C140</f>
        <v>#REF!</v>
      </c>
      <c r="M140" s="58" t="e">
        <f>#REF!-D140</f>
        <v>#REF!</v>
      </c>
      <c r="N140" s="58" t="e">
        <f>#REF!-E140</f>
        <v>#REF!</v>
      </c>
    </row>
    <row r="141" spans="1:16" s="15" customFormat="1" ht="37.5" customHeight="1" x14ac:dyDescent="0.3">
      <c r="A141" s="30"/>
      <c r="B141" s="75" t="s">
        <v>328</v>
      </c>
      <c r="C141" s="29">
        <f>344.57+270.74</f>
        <v>615.30999999999995</v>
      </c>
      <c r="D141" s="29">
        <f>361.91+284.35</f>
        <v>646.26</v>
      </c>
      <c r="E141" s="29">
        <f>363.99+285.99</f>
        <v>649.98</v>
      </c>
      <c r="F141" s="51"/>
      <c r="G141" s="51"/>
      <c r="H141" s="51"/>
      <c r="I141" s="52">
        <f t="shared" ref="I141" si="40">F141-C141</f>
        <v>-615.30999999999995</v>
      </c>
      <c r="J141" s="52">
        <f t="shared" ref="J141" si="41">G141-D141</f>
        <v>-646.26</v>
      </c>
      <c r="K141" s="33">
        <f t="shared" ref="K141" si="42">H141-E141</f>
        <v>-649.98</v>
      </c>
      <c r="L141" s="43"/>
      <c r="M141" s="43"/>
      <c r="N141" s="43"/>
      <c r="P141" s="76"/>
    </row>
    <row r="142" spans="1:16" s="15" customFormat="1" ht="37.5" customHeight="1" x14ac:dyDescent="0.3">
      <c r="A142" s="30"/>
      <c r="B142" s="75" t="s">
        <v>332</v>
      </c>
      <c r="C142" s="29">
        <v>0</v>
      </c>
      <c r="D142" s="29">
        <v>0</v>
      </c>
      <c r="E142" s="29">
        <f>88480+53720</f>
        <v>142200</v>
      </c>
      <c r="F142" s="51"/>
      <c r="G142" s="51"/>
      <c r="H142" s="51"/>
      <c r="I142" s="52"/>
      <c r="J142" s="52"/>
      <c r="K142" s="33"/>
      <c r="L142" s="43"/>
      <c r="M142" s="43"/>
      <c r="N142" s="43"/>
      <c r="P142" s="76"/>
    </row>
    <row r="143" spans="1:16" ht="39" customHeight="1" x14ac:dyDescent="0.3">
      <c r="A143" s="31" t="s">
        <v>63</v>
      </c>
      <c r="B143" s="32" t="s">
        <v>62</v>
      </c>
      <c r="C143" s="27">
        <f>SUM(C144:C147)</f>
        <v>215700</v>
      </c>
      <c r="D143" s="27">
        <f>SUM(D144:D147)</f>
        <v>0</v>
      </c>
      <c r="E143" s="27">
        <f>SUM(E144:E147)</f>
        <v>2445</v>
      </c>
      <c r="F143" s="50">
        <f>SUM(F146:F147)</f>
        <v>0</v>
      </c>
      <c r="G143" s="50">
        <f>SUM(G146:G147)</f>
        <v>0</v>
      </c>
      <c r="H143" s="50">
        <f>SUM(H146:H147)</f>
        <v>0</v>
      </c>
      <c r="I143" s="50">
        <f t="shared" si="28"/>
        <v>-215700</v>
      </c>
      <c r="J143" s="50">
        <f t="shared" si="28"/>
        <v>0</v>
      </c>
      <c r="K143" s="27">
        <f t="shared" si="28"/>
        <v>-2445</v>
      </c>
      <c r="L143" s="58" t="e">
        <f>#REF!-C143</f>
        <v>#REF!</v>
      </c>
      <c r="M143" s="58" t="e">
        <f>#REF!-D143</f>
        <v>#REF!</v>
      </c>
      <c r="N143" s="58" t="e">
        <f>#REF!-E143</f>
        <v>#REF!</v>
      </c>
    </row>
    <row r="144" spans="1:16" s="15" customFormat="1" ht="27.75" customHeight="1" x14ac:dyDescent="0.3">
      <c r="A144" s="30"/>
      <c r="B144" s="77" t="s">
        <v>56</v>
      </c>
      <c r="C144" s="29">
        <v>159000</v>
      </c>
      <c r="D144" s="29">
        <v>0</v>
      </c>
      <c r="E144" s="29">
        <v>0</v>
      </c>
      <c r="F144" s="51"/>
      <c r="G144" s="51"/>
      <c r="H144" s="51"/>
      <c r="I144" s="51">
        <f t="shared" ref="I144" si="43">F144-C144</f>
        <v>-159000</v>
      </c>
      <c r="J144" s="51">
        <f t="shared" ref="J144" si="44">G144-D144</f>
        <v>0</v>
      </c>
      <c r="K144" s="29">
        <f t="shared" ref="K144" si="45">H144-E144</f>
        <v>0</v>
      </c>
      <c r="L144" s="43" t="e">
        <f>#REF!-C144</f>
        <v>#REF!</v>
      </c>
      <c r="M144" s="43" t="e">
        <f>#REF!-D144</f>
        <v>#REF!</v>
      </c>
      <c r="N144" s="43" t="e">
        <f>#REF!-E144</f>
        <v>#REF!</v>
      </c>
      <c r="P144" s="67"/>
    </row>
    <row r="145" spans="1:16" s="15" customFormat="1" ht="37.5" customHeight="1" x14ac:dyDescent="0.3">
      <c r="A145" s="30"/>
      <c r="B145" s="75" t="s">
        <v>350</v>
      </c>
      <c r="C145" s="29">
        <v>90</v>
      </c>
      <c r="D145" s="29">
        <v>0</v>
      </c>
      <c r="E145" s="29">
        <v>2445</v>
      </c>
      <c r="F145" s="51"/>
      <c r="G145" s="51"/>
      <c r="H145" s="51"/>
      <c r="I145" s="51"/>
      <c r="J145" s="51"/>
      <c r="K145" s="29"/>
      <c r="L145" s="43"/>
      <c r="M145" s="43"/>
      <c r="N145" s="43"/>
      <c r="P145" s="67"/>
    </row>
    <row r="146" spans="1:16" s="15" customFormat="1" ht="36" customHeight="1" x14ac:dyDescent="0.3">
      <c r="A146" s="30"/>
      <c r="B146" s="75" t="s">
        <v>61</v>
      </c>
      <c r="C146" s="29">
        <v>13860</v>
      </c>
      <c r="D146" s="29">
        <v>0</v>
      </c>
      <c r="E146" s="29">
        <v>0</v>
      </c>
      <c r="F146" s="51"/>
      <c r="G146" s="51"/>
      <c r="H146" s="51"/>
      <c r="I146" s="51">
        <f t="shared" si="28"/>
        <v>-13860</v>
      </c>
      <c r="J146" s="51">
        <f t="shared" si="28"/>
        <v>0</v>
      </c>
      <c r="K146" s="29">
        <f t="shared" si="28"/>
        <v>0</v>
      </c>
      <c r="L146" s="43" t="e">
        <f>#REF!-C146</f>
        <v>#REF!</v>
      </c>
      <c r="M146" s="43" t="e">
        <f>#REF!-D146</f>
        <v>#REF!</v>
      </c>
      <c r="N146" s="43" t="e">
        <f>#REF!-E146</f>
        <v>#REF!</v>
      </c>
      <c r="P146" s="67"/>
    </row>
    <row r="147" spans="1:16" s="15" customFormat="1" ht="51" customHeight="1" x14ac:dyDescent="0.3">
      <c r="A147" s="30"/>
      <c r="B147" s="75" t="s">
        <v>334</v>
      </c>
      <c r="C147" s="29">
        <v>42750</v>
      </c>
      <c r="D147" s="29">
        <v>0</v>
      </c>
      <c r="E147" s="29">
        <v>0</v>
      </c>
      <c r="F147" s="51"/>
      <c r="G147" s="51"/>
      <c r="H147" s="51"/>
      <c r="I147" s="51"/>
      <c r="J147" s="51"/>
      <c r="K147" s="29"/>
      <c r="L147" s="43"/>
      <c r="M147" s="43"/>
      <c r="N147" s="43"/>
      <c r="P147" s="67"/>
    </row>
    <row r="148" spans="1:16" ht="39" hidden="1" customHeight="1" x14ac:dyDescent="0.3">
      <c r="A148" s="31" t="s">
        <v>60</v>
      </c>
      <c r="B148" s="32" t="s">
        <v>59</v>
      </c>
      <c r="C148" s="27"/>
      <c r="D148" s="27"/>
      <c r="E148" s="27"/>
      <c r="F148" s="50"/>
      <c r="G148" s="50"/>
      <c r="H148" s="50"/>
      <c r="I148" s="50">
        <f t="shared" si="28"/>
        <v>0</v>
      </c>
      <c r="J148" s="50">
        <f t="shared" si="28"/>
        <v>0</v>
      </c>
      <c r="K148" s="27">
        <f t="shared" si="28"/>
        <v>0</v>
      </c>
      <c r="L148" s="58" t="e">
        <f>#REF!-C148</f>
        <v>#REF!</v>
      </c>
      <c r="M148" s="58" t="e">
        <f>#REF!-D148</f>
        <v>#REF!</v>
      </c>
      <c r="N148" s="58" t="e">
        <f>#REF!-E148</f>
        <v>#REF!</v>
      </c>
    </row>
    <row r="149" spans="1:16" ht="36" customHeight="1" x14ac:dyDescent="0.3">
      <c r="A149" s="31" t="s">
        <v>58</v>
      </c>
      <c r="B149" s="32" t="s">
        <v>57</v>
      </c>
      <c r="C149" s="27">
        <f>C150</f>
        <v>0</v>
      </c>
      <c r="D149" s="27">
        <f t="shared" ref="D149:E149" si="46">D150</f>
        <v>0</v>
      </c>
      <c r="E149" s="27">
        <f t="shared" si="46"/>
        <v>183757.34</v>
      </c>
      <c r="F149" s="50" t="e">
        <f>SUM(#REF!)</f>
        <v>#REF!</v>
      </c>
      <c r="G149" s="50" t="e">
        <f>SUM(#REF!)</f>
        <v>#REF!</v>
      </c>
      <c r="H149" s="50" t="e">
        <f>SUM(#REF!)</f>
        <v>#REF!</v>
      </c>
      <c r="I149" s="50" t="e">
        <f t="shared" si="28"/>
        <v>#REF!</v>
      </c>
      <c r="J149" s="50" t="e">
        <f t="shared" si="28"/>
        <v>#REF!</v>
      </c>
      <c r="K149" s="27" t="e">
        <f t="shared" si="28"/>
        <v>#REF!</v>
      </c>
      <c r="L149" s="58" t="e">
        <f>#REF!-C149</f>
        <v>#REF!</v>
      </c>
      <c r="M149" s="58" t="e">
        <f>#REF!-D149</f>
        <v>#REF!</v>
      </c>
      <c r="N149" s="58" t="e">
        <f>#REF!-E149</f>
        <v>#REF!</v>
      </c>
    </row>
    <row r="150" spans="1:16" s="15" customFormat="1" ht="51" customHeight="1" x14ac:dyDescent="0.3">
      <c r="A150" s="30"/>
      <c r="B150" s="75" t="s">
        <v>55</v>
      </c>
      <c r="C150" s="29">
        <v>0</v>
      </c>
      <c r="D150" s="29">
        <v>0</v>
      </c>
      <c r="E150" s="29">
        <v>183757.34</v>
      </c>
      <c r="F150" s="51"/>
      <c r="G150" s="51"/>
      <c r="H150" s="51"/>
      <c r="I150" s="51"/>
      <c r="J150" s="51"/>
      <c r="K150" s="29"/>
      <c r="L150" s="43"/>
      <c r="M150" s="43"/>
      <c r="N150" s="43"/>
      <c r="P150" s="67"/>
    </row>
    <row r="151" spans="1:16" ht="39" customHeight="1" x14ac:dyDescent="0.3">
      <c r="A151" s="31" t="s">
        <v>54</v>
      </c>
      <c r="B151" s="32" t="s">
        <v>46</v>
      </c>
      <c r="C151" s="27">
        <f t="shared" ref="C151:H151" si="47">C152+C154+C156+C158+C160+C162</f>
        <v>1298876.17</v>
      </c>
      <c r="D151" s="27">
        <f t="shared" si="47"/>
        <v>1431863.37</v>
      </c>
      <c r="E151" s="27">
        <f t="shared" si="47"/>
        <v>255960</v>
      </c>
      <c r="F151" s="50">
        <f t="shared" si="47"/>
        <v>0</v>
      </c>
      <c r="G151" s="50">
        <f t="shared" si="47"/>
        <v>0</v>
      </c>
      <c r="H151" s="50">
        <f t="shared" si="47"/>
        <v>0</v>
      </c>
      <c r="I151" s="50">
        <f t="shared" si="28"/>
        <v>-1298876.17</v>
      </c>
      <c r="J151" s="50">
        <f t="shared" si="28"/>
        <v>-1431863.37</v>
      </c>
      <c r="K151" s="27">
        <f t="shared" si="28"/>
        <v>-255960</v>
      </c>
      <c r="L151" s="58" t="e">
        <f>#REF!-C151</f>
        <v>#REF!</v>
      </c>
      <c r="M151" s="58" t="e">
        <f>#REF!-D151</f>
        <v>#REF!</v>
      </c>
      <c r="N151" s="58" t="e">
        <f>#REF!-E151</f>
        <v>#REF!</v>
      </c>
    </row>
    <row r="152" spans="1:16" ht="30" customHeight="1" x14ac:dyDescent="0.3">
      <c r="A152" s="31" t="s">
        <v>53</v>
      </c>
      <c r="B152" s="32" t="s">
        <v>52</v>
      </c>
      <c r="C152" s="27">
        <f t="shared" ref="C152:H152" si="48">C153</f>
        <v>0</v>
      </c>
      <c r="D152" s="27">
        <f t="shared" si="48"/>
        <v>0</v>
      </c>
      <c r="E152" s="27">
        <f t="shared" si="48"/>
        <v>27000</v>
      </c>
      <c r="F152" s="50">
        <f t="shared" si="48"/>
        <v>0</v>
      </c>
      <c r="G152" s="50">
        <f t="shared" si="48"/>
        <v>0</v>
      </c>
      <c r="H152" s="50">
        <f t="shared" si="48"/>
        <v>0</v>
      </c>
      <c r="I152" s="50">
        <f t="shared" si="28"/>
        <v>0</v>
      </c>
      <c r="J152" s="50">
        <f t="shared" si="28"/>
        <v>0</v>
      </c>
      <c r="K152" s="27">
        <f t="shared" si="28"/>
        <v>-27000</v>
      </c>
      <c r="L152" s="58" t="e">
        <f>#REF!-C152</f>
        <v>#REF!</v>
      </c>
      <c r="M152" s="58" t="e">
        <f>#REF!-D152</f>
        <v>#REF!</v>
      </c>
      <c r="N152" s="58" t="e">
        <f>#REF!-E152</f>
        <v>#REF!</v>
      </c>
    </row>
    <row r="153" spans="1:16" s="15" customFormat="1" ht="33.75" customHeight="1" x14ac:dyDescent="0.3">
      <c r="A153" s="30"/>
      <c r="B153" s="77" t="s">
        <v>337</v>
      </c>
      <c r="C153" s="29">
        <v>0</v>
      </c>
      <c r="D153" s="29">
        <v>0</v>
      </c>
      <c r="E153" s="29">
        <v>27000</v>
      </c>
      <c r="F153" s="51"/>
      <c r="G153" s="51"/>
      <c r="H153" s="51"/>
      <c r="I153" s="51">
        <f t="shared" si="28"/>
        <v>0</v>
      </c>
      <c r="J153" s="51">
        <f t="shared" si="28"/>
        <v>0</v>
      </c>
      <c r="K153" s="29">
        <f t="shared" si="28"/>
        <v>-27000</v>
      </c>
      <c r="L153" s="43" t="e">
        <f>#REF!-C153</f>
        <v>#REF!</v>
      </c>
      <c r="M153" s="43" t="e">
        <f>#REF!-D153</f>
        <v>#REF!</v>
      </c>
      <c r="N153" s="43" t="e">
        <f>#REF!-E153</f>
        <v>#REF!</v>
      </c>
      <c r="P153" s="67"/>
    </row>
    <row r="154" spans="1:16" ht="37.5" customHeight="1" x14ac:dyDescent="0.3">
      <c r="A154" s="31" t="s">
        <v>51</v>
      </c>
      <c r="B154" s="32" t="s">
        <v>46</v>
      </c>
      <c r="C154" s="27">
        <f t="shared" ref="C154:H154" si="49">C155</f>
        <v>614545.01</v>
      </c>
      <c r="D154" s="27">
        <f t="shared" si="49"/>
        <v>739338.46</v>
      </c>
      <c r="E154" s="27">
        <f t="shared" si="49"/>
        <v>0</v>
      </c>
      <c r="F154" s="50">
        <f t="shared" si="49"/>
        <v>0</v>
      </c>
      <c r="G154" s="50">
        <f t="shared" si="49"/>
        <v>0</v>
      </c>
      <c r="H154" s="50">
        <f t="shared" si="49"/>
        <v>0</v>
      </c>
      <c r="I154" s="50">
        <f t="shared" si="28"/>
        <v>-614545.01</v>
      </c>
      <c r="J154" s="50">
        <f t="shared" si="28"/>
        <v>-739338.46</v>
      </c>
      <c r="K154" s="27">
        <f t="shared" si="28"/>
        <v>0</v>
      </c>
      <c r="L154" s="58" t="e">
        <f>#REF!-C154</f>
        <v>#REF!</v>
      </c>
      <c r="M154" s="58" t="e">
        <f>#REF!-D154</f>
        <v>#REF!</v>
      </c>
      <c r="N154" s="58" t="e">
        <f>#REF!-E154</f>
        <v>#REF!</v>
      </c>
    </row>
    <row r="155" spans="1:16" s="15" customFormat="1" ht="63.75" customHeight="1" x14ac:dyDescent="0.3">
      <c r="A155" s="30"/>
      <c r="B155" s="77" t="s">
        <v>324</v>
      </c>
      <c r="C155" s="29">
        <v>614545.01</v>
      </c>
      <c r="D155" s="29">
        <v>739338.46</v>
      </c>
      <c r="E155" s="29">
        <v>0</v>
      </c>
      <c r="F155" s="51"/>
      <c r="G155" s="51"/>
      <c r="H155" s="51"/>
      <c r="I155" s="51">
        <f t="shared" si="28"/>
        <v>-614545.01</v>
      </c>
      <c r="J155" s="51">
        <f t="shared" si="28"/>
        <v>-739338.46</v>
      </c>
      <c r="K155" s="29">
        <f t="shared" si="28"/>
        <v>0</v>
      </c>
      <c r="L155" s="43" t="e">
        <f>#REF!-C155</f>
        <v>#REF!</v>
      </c>
      <c r="M155" s="43" t="e">
        <f>#REF!-D155</f>
        <v>#REF!</v>
      </c>
      <c r="N155" s="43" t="e">
        <f>#REF!-E155</f>
        <v>#REF!</v>
      </c>
      <c r="P155" s="67"/>
    </row>
    <row r="156" spans="1:16" ht="36.75" customHeight="1" x14ac:dyDescent="0.3">
      <c r="A156" s="31" t="s">
        <v>50</v>
      </c>
      <c r="B156" s="32" t="s">
        <v>46</v>
      </c>
      <c r="C156" s="27">
        <f t="shared" ref="C156:H156" si="50">C157</f>
        <v>540867.97</v>
      </c>
      <c r="D156" s="27">
        <f t="shared" si="50"/>
        <v>264364.34999999998</v>
      </c>
      <c r="E156" s="27">
        <f t="shared" si="50"/>
        <v>0</v>
      </c>
      <c r="F156" s="50">
        <f t="shared" si="50"/>
        <v>0</v>
      </c>
      <c r="G156" s="50">
        <f t="shared" si="50"/>
        <v>0</v>
      </c>
      <c r="H156" s="50">
        <f t="shared" si="50"/>
        <v>0</v>
      </c>
      <c r="I156" s="50">
        <f t="shared" si="28"/>
        <v>-540867.97</v>
      </c>
      <c r="J156" s="50">
        <f t="shared" si="28"/>
        <v>-264364.34999999998</v>
      </c>
      <c r="K156" s="27">
        <f t="shared" si="28"/>
        <v>0</v>
      </c>
      <c r="L156" s="58" t="e">
        <f>#REF!-C156</f>
        <v>#REF!</v>
      </c>
      <c r="M156" s="58" t="e">
        <f>#REF!-D156</f>
        <v>#REF!</v>
      </c>
      <c r="N156" s="58" t="e">
        <f>#REF!-E156</f>
        <v>#REF!</v>
      </c>
    </row>
    <row r="157" spans="1:16" s="15" customFormat="1" ht="66" customHeight="1" x14ac:dyDescent="0.3">
      <c r="A157" s="30"/>
      <c r="B157" s="77" t="s">
        <v>325</v>
      </c>
      <c r="C157" s="86">
        <v>540867.97</v>
      </c>
      <c r="D157" s="86">
        <v>264364.34999999998</v>
      </c>
      <c r="E157" s="29">
        <v>0</v>
      </c>
      <c r="F157" s="51"/>
      <c r="G157" s="51"/>
      <c r="H157" s="51"/>
      <c r="I157" s="51">
        <f t="shared" si="28"/>
        <v>-540867.97</v>
      </c>
      <c r="J157" s="51">
        <f t="shared" si="28"/>
        <v>-264364.34999999998</v>
      </c>
      <c r="K157" s="29">
        <f t="shared" si="28"/>
        <v>0</v>
      </c>
      <c r="L157" s="43" t="e">
        <f>#REF!-C157</f>
        <v>#REF!</v>
      </c>
      <c r="M157" s="43" t="e">
        <f>#REF!-D157</f>
        <v>#REF!</v>
      </c>
      <c r="N157" s="43" t="e">
        <f>#REF!-E157</f>
        <v>#REF!</v>
      </c>
      <c r="P157" s="67"/>
    </row>
    <row r="158" spans="1:16" ht="36" customHeight="1" x14ac:dyDescent="0.3">
      <c r="A158" s="31" t="s">
        <v>49</v>
      </c>
      <c r="B158" s="32" t="s">
        <v>46</v>
      </c>
      <c r="C158" s="27">
        <f t="shared" ref="C158:H158" si="51">C159</f>
        <v>25440</v>
      </c>
      <c r="D158" s="27">
        <f t="shared" si="51"/>
        <v>321353</v>
      </c>
      <c r="E158" s="27">
        <f t="shared" si="51"/>
        <v>228960</v>
      </c>
      <c r="F158" s="50">
        <f t="shared" si="51"/>
        <v>0</v>
      </c>
      <c r="G158" s="50">
        <f t="shared" si="51"/>
        <v>0</v>
      </c>
      <c r="H158" s="50">
        <f t="shared" si="51"/>
        <v>0</v>
      </c>
      <c r="I158" s="50">
        <f t="shared" si="28"/>
        <v>-25440</v>
      </c>
      <c r="J158" s="50">
        <f t="shared" si="28"/>
        <v>-321353</v>
      </c>
      <c r="K158" s="27">
        <f t="shared" si="28"/>
        <v>-228960</v>
      </c>
      <c r="L158" s="58" t="e">
        <f>#REF!-C158</f>
        <v>#REF!</v>
      </c>
      <c r="M158" s="58" t="e">
        <f>#REF!-D158</f>
        <v>#REF!</v>
      </c>
      <c r="N158" s="58" t="e">
        <f>#REF!-E158</f>
        <v>#REF!</v>
      </c>
    </row>
    <row r="159" spans="1:16" s="15" customFormat="1" ht="37.5" customHeight="1" x14ac:dyDescent="0.3">
      <c r="A159" s="30"/>
      <c r="B159" s="77" t="s">
        <v>322</v>
      </c>
      <c r="C159" s="29">
        <v>25440</v>
      </c>
      <c r="D159" s="29">
        <v>321353</v>
      </c>
      <c r="E159" s="29">
        <v>228960</v>
      </c>
      <c r="F159" s="51"/>
      <c r="G159" s="51"/>
      <c r="H159" s="51"/>
      <c r="I159" s="51">
        <f t="shared" si="28"/>
        <v>-25440</v>
      </c>
      <c r="J159" s="51">
        <f t="shared" si="28"/>
        <v>-321353</v>
      </c>
      <c r="K159" s="29">
        <f t="shared" si="28"/>
        <v>-228960</v>
      </c>
      <c r="L159" s="43" t="e">
        <f>#REF!-C159</f>
        <v>#REF!</v>
      </c>
      <c r="M159" s="43" t="e">
        <f>#REF!-D159</f>
        <v>#REF!</v>
      </c>
      <c r="N159" s="43" t="e">
        <f>#REF!-E159</f>
        <v>#REF!</v>
      </c>
      <c r="P159" s="67"/>
    </row>
    <row r="160" spans="1:16" ht="33.75" customHeight="1" x14ac:dyDescent="0.3">
      <c r="A160" s="31" t="s">
        <v>48</v>
      </c>
      <c r="B160" s="32" t="s">
        <v>46</v>
      </c>
      <c r="C160" s="27">
        <f t="shared" ref="C160:H160" si="52">C161</f>
        <v>118023.19</v>
      </c>
      <c r="D160" s="27">
        <f t="shared" si="52"/>
        <v>106807.56</v>
      </c>
      <c r="E160" s="27">
        <f t="shared" si="52"/>
        <v>0</v>
      </c>
      <c r="F160" s="50">
        <f t="shared" si="52"/>
        <v>0</v>
      </c>
      <c r="G160" s="50">
        <f t="shared" si="52"/>
        <v>0</v>
      </c>
      <c r="H160" s="50">
        <f t="shared" si="52"/>
        <v>0</v>
      </c>
      <c r="I160" s="50">
        <f t="shared" si="28"/>
        <v>-118023.19</v>
      </c>
      <c r="J160" s="50">
        <f t="shared" si="28"/>
        <v>-106807.56</v>
      </c>
      <c r="K160" s="27">
        <f t="shared" si="28"/>
        <v>0</v>
      </c>
      <c r="L160" s="58" t="e">
        <f>#REF!-C160</f>
        <v>#REF!</v>
      </c>
      <c r="M160" s="58" t="e">
        <f>#REF!-D160</f>
        <v>#REF!</v>
      </c>
      <c r="N160" s="58" t="e">
        <f>#REF!-E160</f>
        <v>#REF!</v>
      </c>
    </row>
    <row r="161" spans="1:16" s="15" customFormat="1" ht="39" customHeight="1" x14ac:dyDescent="0.3">
      <c r="A161" s="30"/>
      <c r="B161" s="77" t="s">
        <v>321</v>
      </c>
      <c r="C161" s="29">
        <v>118023.19</v>
      </c>
      <c r="D161" s="29">
        <v>106807.56</v>
      </c>
      <c r="E161" s="29">
        <v>0</v>
      </c>
      <c r="F161" s="51"/>
      <c r="G161" s="51"/>
      <c r="H161" s="51"/>
      <c r="I161" s="51">
        <f t="shared" si="28"/>
        <v>-118023.19</v>
      </c>
      <c r="J161" s="51">
        <f t="shared" si="28"/>
        <v>-106807.56</v>
      </c>
      <c r="K161" s="29">
        <f t="shared" si="28"/>
        <v>0</v>
      </c>
      <c r="L161" s="43" t="e">
        <f>#REF!-C161</f>
        <v>#REF!</v>
      </c>
      <c r="M161" s="43" t="e">
        <f>#REF!-D161</f>
        <v>#REF!</v>
      </c>
      <c r="N161" s="43" t="e">
        <f>#REF!-E161</f>
        <v>#REF!</v>
      </c>
      <c r="P161" s="67"/>
    </row>
    <row r="162" spans="1:16" ht="33.75" hidden="1" customHeight="1" x14ac:dyDescent="0.3">
      <c r="A162" s="31" t="s">
        <v>47</v>
      </c>
      <c r="B162" s="32" t="s">
        <v>46</v>
      </c>
      <c r="C162" s="27">
        <f t="shared" ref="C162:H162" si="53">C163</f>
        <v>0</v>
      </c>
      <c r="D162" s="27">
        <f t="shared" si="53"/>
        <v>0</v>
      </c>
      <c r="E162" s="27">
        <f t="shared" si="53"/>
        <v>0</v>
      </c>
      <c r="F162" s="50">
        <f t="shared" si="53"/>
        <v>0</v>
      </c>
      <c r="G162" s="50">
        <f t="shared" si="53"/>
        <v>0</v>
      </c>
      <c r="H162" s="50">
        <f t="shared" si="53"/>
        <v>0</v>
      </c>
      <c r="I162" s="50">
        <f t="shared" ref="I162:K208" si="54">F162-C162</f>
        <v>0</v>
      </c>
      <c r="J162" s="50">
        <f t="shared" si="54"/>
        <v>0</v>
      </c>
      <c r="K162" s="27">
        <f t="shared" si="54"/>
        <v>0</v>
      </c>
      <c r="L162" s="58" t="e">
        <f>#REF!-C162</f>
        <v>#REF!</v>
      </c>
      <c r="M162" s="58" t="e">
        <f>#REF!-D162</f>
        <v>#REF!</v>
      </c>
      <c r="N162" s="58" t="e">
        <f>#REF!-E162</f>
        <v>#REF!</v>
      </c>
    </row>
    <row r="163" spans="1:16" s="15" customFormat="1" ht="36" hidden="1" customHeight="1" x14ac:dyDescent="0.3">
      <c r="A163" s="30"/>
      <c r="B163" s="77" t="s">
        <v>323</v>
      </c>
      <c r="C163" s="29">
        <v>0</v>
      </c>
      <c r="D163" s="29">
        <v>0</v>
      </c>
      <c r="E163" s="29">
        <v>0</v>
      </c>
      <c r="F163" s="51"/>
      <c r="G163" s="51"/>
      <c r="H163" s="51"/>
      <c r="I163" s="51">
        <f t="shared" si="54"/>
        <v>0</v>
      </c>
      <c r="J163" s="51">
        <f t="shared" si="54"/>
        <v>0</v>
      </c>
      <c r="K163" s="29">
        <f t="shared" si="54"/>
        <v>0</v>
      </c>
      <c r="L163" s="43" t="e">
        <f>#REF!-C163</f>
        <v>#REF!</v>
      </c>
      <c r="M163" s="43" t="e">
        <f>#REF!-D163</f>
        <v>#REF!</v>
      </c>
      <c r="N163" s="43" t="e">
        <f>#REF!-E163</f>
        <v>#REF!</v>
      </c>
      <c r="P163" s="67"/>
    </row>
    <row r="164" spans="1:16" ht="24.75" customHeight="1" x14ac:dyDescent="0.3">
      <c r="A164" s="31" t="s">
        <v>45</v>
      </c>
      <c r="B164" s="26" t="s">
        <v>44</v>
      </c>
      <c r="C164" s="27">
        <f>SUM(C165:C185)</f>
        <v>1069567.56</v>
      </c>
      <c r="D164" s="27">
        <f>SUM(D165:D185)</f>
        <v>759136.4800000001</v>
      </c>
      <c r="E164" s="27">
        <f>SUM(E165:E185)</f>
        <v>458350.47000000003</v>
      </c>
      <c r="F164" s="50">
        <f>SUM(F165:F184)</f>
        <v>0</v>
      </c>
      <c r="G164" s="50">
        <f>SUM(G165:G184)</f>
        <v>0</v>
      </c>
      <c r="H164" s="50">
        <f>SUM(H165:H184)</f>
        <v>0</v>
      </c>
      <c r="I164" s="50">
        <f t="shared" si="54"/>
        <v>-1069567.56</v>
      </c>
      <c r="J164" s="50">
        <f t="shared" si="54"/>
        <v>-759136.4800000001</v>
      </c>
      <c r="K164" s="27">
        <f t="shared" si="54"/>
        <v>-458350.47000000003</v>
      </c>
      <c r="L164" s="58" t="e">
        <f>#REF!-C164</f>
        <v>#REF!</v>
      </c>
      <c r="M164" s="58" t="e">
        <f>#REF!-D164</f>
        <v>#REF!</v>
      </c>
      <c r="N164" s="58" t="e">
        <f>#REF!-E164</f>
        <v>#REF!</v>
      </c>
    </row>
    <row r="165" spans="1:16" s="15" customFormat="1" ht="51.75" customHeight="1" x14ac:dyDescent="0.3">
      <c r="A165" s="30"/>
      <c r="B165" s="75" t="s">
        <v>41</v>
      </c>
      <c r="C165" s="33">
        <v>3854</v>
      </c>
      <c r="D165" s="33">
        <v>2004</v>
      </c>
      <c r="E165" s="33">
        <v>0</v>
      </c>
      <c r="F165" s="52"/>
      <c r="G165" s="52"/>
      <c r="H165" s="52"/>
      <c r="I165" s="52">
        <f t="shared" si="54"/>
        <v>-3854</v>
      </c>
      <c r="J165" s="52">
        <f t="shared" si="54"/>
        <v>-2004</v>
      </c>
      <c r="K165" s="33">
        <f t="shared" si="54"/>
        <v>0</v>
      </c>
      <c r="L165" s="43" t="e">
        <f>#REF!-C165</f>
        <v>#REF!</v>
      </c>
      <c r="M165" s="43" t="e">
        <f>#REF!-D165</f>
        <v>#REF!</v>
      </c>
      <c r="N165" s="43" t="e">
        <f>#REF!-E165</f>
        <v>#REF!</v>
      </c>
      <c r="P165" s="67"/>
    </row>
    <row r="166" spans="1:16" s="15" customFormat="1" ht="50.25" customHeight="1" x14ac:dyDescent="0.3">
      <c r="A166" s="30"/>
      <c r="B166" s="75" t="s">
        <v>42</v>
      </c>
      <c r="C166" s="33">
        <v>14619</v>
      </c>
      <c r="D166" s="33">
        <v>15203</v>
      </c>
      <c r="E166" s="33">
        <v>15812</v>
      </c>
      <c r="F166" s="52"/>
      <c r="G166" s="52"/>
      <c r="H166" s="52"/>
      <c r="I166" s="52">
        <f t="shared" si="54"/>
        <v>-14619</v>
      </c>
      <c r="J166" s="52">
        <f t="shared" si="54"/>
        <v>-15203</v>
      </c>
      <c r="K166" s="33">
        <f t="shared" si="54"/>
        <v>-15812</v>
      </c>
      <c r="L166" s="43" t="e">
        <f>#REF!-C166</f>
        <v>#REF!</v>
      </c>
      <c r="M166" s="43" t="e">
        <f>#REF!-D166</f>
        <v>#REF!</v>
      </c>
      <c r="N166" s="43" t="e">
        <f>#REF!-E166</f>
        <v>#REF!</v>
      </c>
      <c r="P166" s="67"/>
    </row>
    <row r="167" spans="1:16" s="15" customFormat="1" ht="48.75" customHeight="1" x14ac:dyDescent="0.3">
      <c r="A167" s="30"/>
      <c r="B167" s="75" t="s">
        <v>315</v>
      </c>
      <c r="C167" s="33">
        <v>35762</v>
      </c>
      <c r="D167" s="33">
        <v>0</v>
      </c>
      <c r="E167" s="33">
        <v>0</v>
      </c>
      <c r="F167" s="52"/>
      <c r="G167" s="52"/>
      <c r="H167" s="52"/>
      <c r="I167" s="52">
        <f t="shared" si="54"/>
        <v>-35762</v>
      </c>
      <c r="J167" s="52">
        <f t="shared" si="54"/>
        <v>0</v>
      </c>
      <c r="K167" s="33">
        <f t="shared" si="54"/>
        <v>0</v>
      </c>
      <c r="L167" s="43" t="e">
        <f>#REF!-C167</f>
        <v>#REF!</v>
      </c>
      <c r="M167" s="43" t="e">
        <f>#REF!-D167</f>
        <v>#REF!</v>
      </c>
      <c r="N167" s="43" t="e">
        <f>#REF!-E167</f>
        <v>#REF!</v>
      </c>
      <c r="P167" s="67"/>
    </row>
    <row r="168" spans="1:16" s="15" customFormat="1" ht="51" customHeight="1" x14ac:dyDescent="0.3">
      <c r="A168" s="30"/>
      <c r="B168" s="75" t="s">
        <v>316</v>
      </c>
      <c r="C168" s="33">
        <v>114791</v>
      </c>
      <c r="D168" s="33">
        <v>74460</v>
      </c>
      <c r="E168" s="33">
        <v>205105</v>
      </c>
      <c r="F168" s="52"/>
      <c r="G168" s="52"/>
      <c r="H168" s="52"/>
      <c r="I168" s="52">
        <f t="shared" si="54"/>
        <v>-114791</v>
      </c>
      <c r="J168" s="52">
        <f t="shared" si="54"/>
        <v>-74460</v>
      </c>
      <c r="K168" s="33">
        <f t="shared" si="54"/>
        <v>-205105</v>
      </c>
      <c r="L168" s="43" t="e">
        <f>#REF!-C168</f>
        <v>#REF!</v>
      </c>
      <c r="M168" s="43" t="e">
        <f>#REF!-D168</f>
        <v>#REF!</v>
      </c>
      <c r="N168" s="43" t="e">
        <f>#REF!-E168</f>
        <v>#REF!</v>
      </c>
      <c r="P168" s="67"/>
    </row>
    <row r="169" spans="1:16" s="15" customFormat="1" ht="63" customHeight="1" x14ac:dyDescent="0.3">
      <c r="A169" s="30"/>
      <c r="B169" s="75" t="s">
        <v>347</v>
      </c>
      <c r="C169" s="33">
        <v>9184</v>
      </c>
      <c r="D169" s="33">
        <v>0</v>
      </c>
      <c r="E169" s="33">
        <v>0</v>
      </c>
      <c r="F169" s="52"/>
      <c r="G169" s="52"/>
      <c r="H169" s="52"/>
      <c r="I169" s="52">
        <f t="shared" si="54"/>
        <v>-9184</v>
      </c>
      <c r="J169" s="52">
        <f t="shared" si="54"/>
        <v>0</v>
      </c>
      <c r="K169" s="33">
        <f t="shared" si="54"/>
        <v>0</v>
      </c>
      <c r="L169" s="43" t="e">
        <f>#REF!-C169</f>
        <v>#REF!</v>
      </c>
      <c r="M169" s="43" t="e">
        <f>#REF!-D169</f>
        <v>#REF!</v>
      </c>
      <c r="N169" s="43" t="e">
        <f>#REF!-E169</f>
        <v>#REF!</v>
      </c>
      <c r="P169" s="67"/>
    </row>
    <row r="170" spans="1:16" s="15" customFormat="1" ht="51" customHeight="1" x14ac:dyDescent="0.3">
      <c r="A170" s="30"/>
      <c r="B170" s="75" t="s">
        <v>317</v>
      </c>
      <c r="C170" s="33">
        <v>7653</v>
      </c>
      <c r="D170" s="33">
        <v>13140</v>
      </c>
      <c r="E170" s="33">
        <v>36195</v>
      </c>
      <c r="F170" s="52"/>
      <c r="G170" s="52"/>
      <c r="H170" s="52"/>
      <c r="I170" s="52">
        <f t="shared" si="54"/>
        <v>-7653</v>
      </c>
      <c r="J170" s="52">
        <f t="shared" si="54"/>
        <v>-13140</v>
      </c>
      <c r="K170" s="33">
        <f t="shared" si="54"/>
        <v>-36195</v>
      </c>
      <c r="L170" s="43" t="e">
        <f>#REF!-C170</f>
        <v>#REF!</v>
      </c>
      <c r="M170" s="43" t="e">
        <f>#REF!-D170</f>
        <v>#REF!</v>
      </c>
      <c r="N170" s="43" t="e">
        <f>#REF!-E170</f>
        <v>#REF!</v>
      </c>
      <c r="P170" s="67"/>
    </row>
    <row r="171" spans="1:16" s="15" customFormat="1" ht="72" customHeight="1" x14ac:dyDescent="0.3">
      <c r="A171" s="30"/>
      <c r="B171" s="75" t="s">
        <v>288</v>
      </c>
      <c r="C171" s="33">
        <v>37793</v>
      </c>
      <c r="D171" s="33">
        <v>37793</v>
      </c>
      <c r="E171" s="33">
        <v>37793</v>
      </c>
      <c r="F171" s="52"/>
      <c r="G171" s="52"/>
      <c r="H171" s="52"/>
      <c r="I171" s="52">
        <f t="shared" si="54"/>
        <v>-37793</v>
      </c>
      <c r="J171" s="52">
        <f t="shared" si="54"/>
        <v>-37793</v>
      </c>
      <c r="K171" s="33">
        <f t="shared" si="54"/>
        <v>-37793</v>
      </c>
      <c r="L171" s="43" t="e">
        <f>#REF!-C171</f>
        <v>#REF!</v>
      </c>
      <c r="M171" s="43" t="e">
        <f>#REF!-D171</f>
        <v>#REF!</v>
      </c>
      <c r="N171" s="43" t="e">
        <f>#REF!-E171</f>
        <v>#REF!</v>
      </c>
      <c r="P171" s="67"/>
    </row>
    <row r="172" spans="1:16" s="15" customFormat="1" ht="64.5" customHeight="1" x14ac:dyDescent="0.3">
      <c r="A172" s="30"/>
      <c r="B172" s="75" t="s">
        <v>43</v>
      </c>
      <c r="C172" s="33">
        <v>1941.86</v>
      </c>
      <c r="D172" s="33">
        <v>2021.47</v>
      </c>
      <c r="E172" s="33">
        <v>2104.35</v>
      </c>
      <c r="F172" s="52"/>
      <c r="G172" s="52"/>
      <c r="H172" s="52"/>
      <c r="I172" s="52">
        <f t="shared" si="54"/>
        <v>-1941.86</v>
      </c>
      <c r="J172" s="52">
        <f t="shared" si="54"/>
        <v>-2021.47</v>
      </c>
      <c r="K172" s="33">
        <f t="shared" si="54"/>
        <v>-2104.35</v>
      </c>
      <c r="L172" s="43" t="e">
        <f>#REF!-C172</f>
        <v>#REF!</v>
      </c>
      <c r="M172" s="43" t="e">
        <f>#REF!-D172</f>
        <v>#REF!</v>
      </c>
      <c r="N172" s="43" t="e">
        <f>#REF!-E172</f>
        <v>#REF!</v>
      </c>
      <c r="P172" s="67"/>
    </row>
    <row r="173" spans="1:16" s="15" customFormat="1" ht="111.75" customHeight="1" x14ac:dyDescent="0.3">
      <c r="A173" s="30"/>
      <c r="B173" s="75" t="s">
        <v>318</v>
      </c>
      <c r="C173" s="33">
        <v>232</v>
      </c>
      <c r="D173" s="33">
        <v>232</v>
      </c>
      <c r="E173" s="33">
        <v>232</v>
      </c>
      <c r="F173" s="52"/>
      <c r="G173" s="52"/>
      <c r="H173" s="52"/>
      <c r="I173" s="52">
        <f t="shared" si="54"/>
        <v>-232</v>
      </c>
      <c r="J173" s="52">
        <f t="shared" si="54"/>
        <v>-232</v>
      </c>
      <c r="K173" s="33">
        <f t="shared" si="54"/>
        <v>-232</v>
      </c>
      <c r="L173" s="43" t="e">
        <f>#REF!-C173</f>
        <v>#REF!</v>
      </c>
      <c r="M173" s="43" t="e">
        <f>#REF!-D173</f>
        <v>#REF!</v>
      </c>
      <c r="N173" s="43" t="e">
        <f>#REF!-E173</f>
        <v>#REF!</v>
      </c>
      <c r="P173" s="67"/>
    </row>
    <row r="174" spans="1:16" s="15" customFormat="1" ht="39.75" customHeight="1" x14ac:dyDescent="0.3">
      <c r="A174" s="30"/>
      <c r="B174" s="75" t="s">
        <v>348</v>
      </c>
      <c r="C174" s="33">
        <v>0</v>
      </c>
      <c r="D174" s="33">
        <v>592</v>
      </c>
      <c r="E174" s="33">
        <v>0</v>
      </c>
      <c r="F174" s="52"/>
      <c r="G174" s="52"/>
      <c r="H174" s="52"/>
      <c r="I174" s="52">
        <f t="shared" si="54"/>
        <v>0</v>
      </c>
      <c r="J174" s="52">
        <f t="shared" si="54"/>
        <v>-592</v>
      </c>
      <c r="K174" s="33">
        <f t="shared" si="54"/>
        <v>0</v>
      </c>
      <c r="L174" s="43" t="e">
        <f>#REF!-C174</f>
        <v>#REF!</v>
      </c>
      <c r="M174" s="43" t="e">
        <f>#REF!-D174</f>
        <v>#REF!</v>
      </c>
      <c r="N174" s="43" t="e">
        <f>#REF!-E174</f>
        <v>#REF!</v>
      </c>
      <c r="P174" s="67"/>
    </row>
    <row r="175" spans="1:16" s="15" customFormat="1" ht="49.5" customHeight="1" x14ac:dyDescent="0.3">
      <c r="A175" s="30"/>
      <c r="B175" s="75" t="s">
        <v>349</v>
      </c>
      <c r="C175" s="33">
        <v>2615</v>
      </c>
      <c r="D175" s="33">
        <v>0</v>
      </c>
      <c r="E175" s="33">
        <v>0</v>
      </c>
      <c r="F175" s="52"/>
      <c r="G175" s="52"/>
      <c r="H175" s="52"/>
      <c r="I175" s="52">
        <f t="shared" si="54"/>
        <v>-2615</v>
      </c>
      <c r="J175" s="52">
        <f t="shared" si="54"/>
        <v>0</v>
      </c>
      <c r="K175" s="33">
        <f t="shared" si="54"/>
        <v>0</v>
      </c>
      <c r="L175" s="43" t="e">
        <f>#REF!-C175</f>
        <v>#REF!</v>
      </c>
      <c r="M175" s="43" t="e">
        <f>#REF!-D175</f>
        <v>#REF!</v>
      </c>
      <c r="N175" s="43" t="e">
        <f>#REF!-E175</f>
        <v>#REF!</v>
      </c>
      <c r="P175" s="67"/>
    </row>
    <row r="176" spans="1:16" s="15" customFormat="1" ht="27" customHeight="1" x14ac:dyDescent="0.3">
      <c r="A176" s="30"/>
      <c r="B176" s="75" t="s">
        <v>326</v>
      </c>
      <c r="C176" s="33">
        <v>423720.31</v>
      </c>
      <c r="D176" s="33">
        <v>340483.62</v>
      </c>
      <c r="E176" s="33">
        <v>0</v>
      </c>
      <c r="F176" s="52"/>
      <c r="G176" s="52"/>
      <c r="H176" s="52"/>
      <c r="I176" s="52">
        <f t="shared" si="54"/>
        <v>-423720.31</v>
      </c>
      <c r="J176" s="52">
        <f t="shared" si="54"/>
        <v>-340483.62</v>
      </c>
      <c r="K176" s="33">
        <f t="shared" si="54"/>
        <v>0</v>
      </c>
      <c r="L176" s="43" t="e">
        <f>#REF!-C176</f>
        <v>#REF!</v>
      </c>
      <c r="M176" s="43" t="e">
        <f>#REF!-D176</f>
        <v>#REF!</v>
      </c>
      <c r="N176" s="43" t="e">
        <f>#REF!-E176</f>
        <v>#REF!</v>
      </c>
      <c r="P176" s="67"/>
    </row>
    <row r="177" spans="1:16" s="15" customFormat="1" ht="27" customHeight="1" x14ac:dyDescent="0.3">
      <c r="A177" s="30"/>
      <c r="B177" s="75" t="s">
        <v>352</v>
      </c>
      <c r="C177" s="33">
        <v>0</v>
      </c>
      <c r="D177" s="33">
        <v>0</v>
      </c>
      <c r="E177" s="33">
        <v>19200</v>
      </c>
      <c r="F177" s="52"/>
      <c r="G177" s="52"/>
      <c r="H177" s="52"/>
      <c r="I177" s="52">
        <f t="shared" si="54"/>
        <v>0</v>
      </c>
      <c r="J177" s="52">
        <f t="shared" si="54"/>
        <v>0</v>
      </c>
      <c r="K177" s="33">
        <f t="shared" si="54"/>
        <v>-19200</v>
      </c>
      <c r="L177" s="43" t="e">
        <f>#REF!-C177</f>
        <v>#REF!</v>
      </c>
      <c r="M177" s="43" t="e">
        <f>#REF!-D177</f>
        <v>#REF!</v>
      </c>
      <c r="N177" s="43" t="e">
        <f>#REF!-E177</f>
        <v>#REF!</v>
      </c>
      <c r="P177" s="67"/>
    </row>
    <row r="178" spans="1:16" s="15" customFormat="1" ht="65.25" customHeight="1" x14ac:dyDescent="0.3">
      <c r="A178" s="30"/>
      <c r="B178" s="75" t="s">
        <v>327</v>
      </c>
      <c r="C178" s="33">
        <v>159022.45000000001</v>
      </c>
      <c r="D178" s="33">
        <v>159022.45000000001</v>
      </c>
      <c r="E178" s="33">
        <v>87566.16</v>
      </c>
      <c r="F178" s="52"/>
      <c r="G178" s="52"/>
      <c r="H178" s="52"/>
      <c r="I178" s="52">
        <f t="shared" si="54"/>
        <v>-159022.45000000001</v>
      </c>
      <c r="J178" s="52">
        <f t="shared" si="54"/>
        <v>-159022.45000000001</v>
      </c>
      <c r="K178" s="33">
        <f t="shared" si="54"/>
        <v>-87566.16</v>
      </c>
      <c r="L178" s="43" t="e">
        <f>#REF!-C178</f>
        <v>#REF!</v>
      </c>
      <c r="M178" s="43" t="e">
        <f>#REF!-D178</f>
        <v>#REF!</v>
      </c>
      <c r="N178" s="43" t="e">
        <f>#REF!-E178</f>
        <v>#REF!</v>
      </c>
      <c r="P178" s="67"/>
    </row>
    <row r="179" spans="1:16" s="15" customFormat="1" ht="66" customHeight="1" x14ac:dyDescent="0.3">
      <c r="A179" s="30"/>
      <c r="B179" s="75" t="s">
        <v>329</v>
      </c>
      <c r="C179" s="33">
        <v>7355</v>
      </c>
      <c r="D179" s="33">
        <v>0</v>
      </c>
      <c r="E179" s="33">
        <v>0</v>
      </c>
      <c r="F179" s="52"/>
      <c r="G179" s="52"/>
      <c r="H179" s="52"/>
      <c r="I179" s="52">
        <f t="shared" si="54"/>
        <v>-7355</v>
      </c>
      <c r="J179" s="52">
        <f t="shared" si="54"/>
        <v>0</v>
      </c>
      <c r="K179" s="33">
        <f t="shared" si="54"/>
        <v>0</v>
      </c>
      <c r="L179" s="43" t="e">
        <f>#REF!-C179</f>
        <v>#REF!</v>
      </c>
      <c r="M179" s="43" t="e">
        <f>#REF!-D179</f>
        <v>#REF!</v>
      </c>
      <c r="N179" s="43" t="e">
        <f>#REF!-E179</f>
        <v>#REF!</v>
      </c>
      <c r="P179" s="67"/>
    </row>
    <row r="180" spans="1:16" s="15" customFormat="1" ht="49.5" customHeight="1" x14ac:dyDescent="0.3">
      <c r="A180" s="30"/>
      <c r="B180" s="75" t="s">
        <v>330</v>
      </c>
      <c r="C180" s="33">
        <v>59874.9</v>
      </c>
      <c r="D180" s="33">
        <v>59874.9</v>
      </c>
      <c r="E180" s="33">
        <v>0</v>
      </c>
      <c r="F180" s="52"/>
      <c r="G180" s="52"/>
      <c r="H180" s="52"/>
      <c r="I180" s="52">
        <f t="shared" si="54"/>
        <v>-59874.9</v>
      </c>
      <c r="J180" s="52">
        <f t="shared" si="54"/>
        <v>-59874.9</v>
      </c>
      <c r="K180" s="33">
        <f t="shared" si="54"/>
        <v>0</v>
      </c>
      <c r="L180" s="43" t="e">
        <f>#REF!-C180</f>
        <v>#REF!</v>
      </c>
      <c r="M180" s="43" t="e">
        <f>#REF!-D180</f>
        <v>#REF!</v>
      </c>
      <c r="N180" s="43" t="e">
        <f>#REF!-E180</f>
        <v>#REF!</v>
      </c>
      <c r="P180" s="67"/>
    </row>
    <row r="181" spans="1:16" s="15" customFormat="1" ht="51.75" customHeight="1" x14ac:dyDescent="0.3">
      <c r="A181" s="30"/>
      <c r="B181" s="75" t="s">
        <v>331</v>
      </c>
      <c r="C181" s="33">
        <v>41340</v>
      </c>
      <c r="D181" s="33">
        <v>0</v>
      </c>
      <c r="E181" s="33">
        <v>0</v>
      </c>
      <c r="F181" s="52"/>
      <c r="G181" s="52"/>
      <c r="H181" s="52"/>
      <c r="I181" s="52">
        <f t="shared" si="54"/>
        <v>-41340</v>
      </c>
      <c r="J181" s="52">
        <f t="shared" si="54"/>
        <v>0</v>
      </c>
      <c r="K181" s="33">
        <f t="shared" si="54"/>
        <v>0</v>
      </c>
      <c r="L181" s="43" t="e">
        <f>#REF!-C181</f>
        <v>#REF!</v>
      </c>
      <c r="M181" s="43" t="e">
        <f>#REF!-D181</f>
        <v>#REF!</v>
      </c>
      <c r="N181" s="43" t="e">
        <f>#REF!-E181</f>
        <v>#REF!</v>
      </c>
      <c r="P181" s="67"/>
    </row>
    <row r="182" spans="1:16" s="15" customFormat="1" ht="31.5" customHeight="1" x14ac:dyDescent="0.3">
      <c r="A182" s="30"/>
      <c r="B182" s="75" t="s">
        <v>333</v>
      </c>
      <c r="C182" s="33">
        <v>7847.04</v>
      </c>
      <c r="D182" s="33">
        <v>7847.04</v>
      </c>
      <c r="E182" s="33">
        <v>8337.9599999999991</v>
      </c>
      <c r="F182" s="52"/>
      <c r="G182" s="52"/>
      <c r="H182" s="52"/>
      <c r="I182" s="52">
        <f t="shared" si="54"/>
        <v>-7847.04</v>
      </c>
      <c r="J182" s="52">
        <f t="shared" si="54"/>
        <v>-7847.04</v>
      </c>
      <c r="K182" s="33">
        <f t="shared" si="54"/>
        <v>-8337.9599999999991</v>
      </c>
      <c r="L182" s="43" t="e">
        <f>#REF!-C182</f>
        <v>#REF!</v>
      </c>
      <c r="M182" s="43" t="e">
        <f>#REF!-D182</f>
        <v>#REF!</v>
      </c>
      <c r="N182" s="43" t="e">
        <f>#REF!-E182</f>
        <v>#REF!</v>
      </c>
      <c r="P182" s="67"/>
    </row>
    <row r="183" spans="1:16" s="15" customFormat="1" ht="52.5" customHeight="1" x14ac:dyDescent="0.3">
      <c r="A183" s="30"/>
      <c r="B183" s="75" t="s">
        <v>335</v>
      </c>
      <c r="C183" s="33">
        <v>43044</v>
      </c>
      <c r="D183" s="33">
        <v>40349</v>
      </c>
      <c r="E183" s="33">
        <v>39891</v>
      </c>
      <c r="F183" s="52"/>
      <c r="G183" s="52"/>
      <c r="H183" s="52"/>
      <c r="I183" s="52">
        <f t="shared" si="54"/>
        <v>-43044</v>
      </c>
      <c r="J183" s="52">
        <f t="shared" si="54"/>
        <v>-40349</v>
      </c>
      <c r="K183" s="33">
        <f t="shared" si="54"/>
        <v>-39891</v>
      </c>
      <c r="L183" s="43" t="e">
        <f>#REF!-C183</f>
        <v>#REF!</v>
      </c>
      <c r="M183" s="43" t="e">
        <f>#REF!-D183</f>
        <v>#REF!</v>
      </c>
      <c r="N183" s="43" t="e">
        <f>#REF!-E183</f>
        <v>#REF!</v>
      </c>
      <c r="P183" s="67"/>
    </row>
    <row r="184" spans="1:16" s="15" customFormat="1" ht="42" customHeight="1" x14ac:dyDescent="0.3">
      <c r="A184" s="30"/>
      <c r="B184" s="75" t="s">
        <v>336</v>
      </c>
      <c r="C184" s="33">
        <v>6114</v>
      </c>
      <c r="D184" s="33">
        <v>6114</v>
      </c>
      <c r="E184" s="33">
        <v>6114</v>
      </c>
      <c r="F184" s="52"/>
      <c r="G184" s="52"/>
      <c r="H184" s="52"/>
      <c r="I184" s="52">
        <f t="shared" si="54"/>
        <v>-6114</v>
      </c>
      <c r="J184" s="52">
        <f t="shared" si="54"/>
        <v>-6114</v>
      </c>
      <c r="K184" s="33">
        <f t="shared" si="54"/>
        <v>-6114</v>
      </c>
      <c r="L184" s="43" t="e">
        <f>#REF!-C184</f>
        <v>#REF!</v>
      </c>
      <c r="M184" s="43" t="e">
        <f>#REF!-D184</f>
        <v>#REF!</v>
      </c>
      <c r="N184" s="43" t="e">
        <f>#REF!-E184</f>
        <v>#REF!</v>
      </c>
      <c r="P184" s="67"/>
    </row>
    <row r="185" spans="1:16" s="15" customFormat="1" ht="32.25" customHeight="1" x14ac:dyDescent="0.3">
      <c r="A185" s="30"/>
      <c r="B185" s="75" t="s">
        <v>351</v>
      </c>
      <c r="C185" s="33">
        <v>92805</v>
      </c>
      <c r="D185" s="33">
        <v>0</v>
      </c>
      <c r="E185" s="33">
        <v>0</v>
      </c>
      <c r="F185" s="52"/>
      <c r="G185" s="52"/>
      <c r="H185" s="52"/>
      <c r="I185" s="52">
        <f t="shared" si="54"/>
        <v>-92805</v>
      </c>
      <c r="J185" s="52">
        <f t="shared" si="54"/>
        <v>0</v>
      </c>
      <c r="K185" s="33">
        <f t="shared" si="54"/>
        <v>0</v>
      </c>
      <c r="L185" s="43" t="e">
        <f>#REF!-C185</f>
        <v>#REF!</v>
      </c>
      <c r="M185" s="43" t="e">
        <f>#REF!-D185</f>
        <v>#REF!</v>
      </c>
      <c r="N185" s="43" t="e">
        <f>#REF!-E185</f>
        <v>#REF!</v>
      </c>
      <c r="P185" s="67"/>
    </row>
    <row r="186" spans="1:16" s="7" customFormat="1" ht="35.25" customHeight="1" x14ac:dyDescent="0.3">
      <c r="A186" s="4" t="s">
        <v>40</v>
      </c>
      <c r="B186" s="8" t="s">
        <v>39</v>
      </c>
      <c r="C186" s="6">
        <f>C187+C190+C202+C205+C206+C207+C208</f>
        <v>1895752.57</v>
      </c>
      <c r="D186" s="6">
        <f t="shared" ref="D186:E186" si="55">D187+D190+D202+D205+D206+D207+D208</f>
        <v>1908112.57</v>
      </c>
      <c r="E186" s="6">
        <f t="shared" si="55"/>
        <v>1914357.57</v>
      </c>
      <c r="F186" s="48" t="e">
        <f>F187+F190+F202+F205+F206+F207+#REF!+F208</f>
        <v>#REF!</v>
      </c>
      <c r="G186" s="48" t="e">
        <f>G187+G190+G202+G205+G206+G207+#REF!+G208</f>
        <v>#REF!</v>
      </c>
      <c r="H186" s="48" t="e">
        <f>H187+H190+H202+H205+H206+H207+#REF!+H208</f>
        <v>#REF!</v>
      </c>
      <c r="I186" s="48" t="e">
        <f t="shared" si="54"/>
        <v>#REF!</v>
      </c>
      <c r="J186" s="48" t="e">
        <f t="shared" si="54"/>
        <v>#REF!</v>
      </c>
      <c r="K186" s="6" t="e">
        <f t="shared" si="54"/>
        <v>#REF!</v>
      </c>
      <c r="L186" s="59" t="e">
        <f>#REF!-C186</f>
        <v>#REF!</v>
      </c>
      <c r="M186" s="59" t="e">
        <f>#REF!-D186</f>
        <v>#REF!</v>
      </c>
      <c r="N186" s="59" t="e">
        <f>#REF!-E186</f>
        <v>#REF!</v>
      </c>
      <c r="P186" s="67"/>
    </row>
    <row r="187" spans="1:16" ht="51" customHeight="1" x14ac:dyDescent="0.3">
      <c r="A187" s="9" t="s">
        <v>38</v>
      </c>
      <c r="B187" s="23" t="s">
        <v>37</v>
      </c>
      <c r="C187" s="11">
        <f t="shared" ref="C187:H187" si="56">SUM(C188:C189)</f>
        <v>59365</v>
      </c>
      <c r="D187" s="11">
        <f t="shared" si="56"/>
        <v>61464</v>
      </c>
      <c r="E187" s="11">
        <f t="shared" si="56"/>
        <v>63701</v>
      </c>
      <c r="F187" s="54">
        <f t="shared" si="56"/>
        <v>0</v>
      </c>
      <c r="G187" s="54">
        <f t="shared" si="56"/>
        <v>0</v>
      </c>
      <c r="H187" s="54">
        <f t="shared" si="56"/>
        <v>0</v>
      </c>
      <c r="I187" s="54">
        <f t="shared" si="54"/>
        <v>-59365</v>
      </c>
      <c r="J187" s="54">
        <f t="shared" si="54"/>
        <v>-61464</v>
      </c>
      <c r="K187" s="11">
        <f t="shared" si="54"/>
        <v>-63701</v>
      </c>
      <c r="L187" s="58" t="e">
        <f>#REF!-C187</f>
        <v>#REF!</v>
      </c>
      <c r="M187" s="58" t="e">
        <f>#REF!-D187</f>
        <v>#REF!</v>
      </c>
      <c r="N187" s="58" t="e">
        <f>#REF!-E187</f>
        <v>#REF!</v>
      </c>
    </row>
    <row r="188" spans="1:16" s="15" customFormat="1" ht="37.5" customHeight="1" x14ac:dyDescent="0.3">
      <c r="A188" s="12"/>
      <c r="B188" s="78" t="s">
        <v>36</v>
      </c>
      <c r="C188" s="29">
        <v>53806</v>
      </c>
      <c r="D188" s="29">
        <v>55905</v>
      </c>
      <c r="E188" s="29">
        <v>58142</v>
      </c>
      <c r="F188" s="51"/>
      <c r="G188" s="51"/>
      <c r="H188" s="51"/>
      <c r="I188" s="51">
        <f t="shared" si="54"/>
        <v>-53806</v>
      </c>
      <c r="J188" s="51">
        <f t="shared" si="54"/>
        <v>-55905</v>
      </c>
      <c r="K188" s="29">
        <f t="shared" si="54"/>
        <v>-58142</v>
      </c>
      <c r="L188" s="43" t="e">
        <f>#REF!-C188</f>
        <v>#REF!</v>
      </c>
      <c r="M188" s="43" t="e">
        <f>#REF!-D188</f>
        <v>#REF!</v>
      </c>
      <c r="N188" s="43" t="e">
        <f>#REF!-E188</f>
        <v>#REF!</v>
      </c>
      <c r="P188" s="67"/>
    </row>
    <row r="189" spans="1:16" s="15" customFormat="1" ht="37.5" customHeight="1" x14ac:dyDescent="0.3">
      <c r="A189" s="40"/>
      <c r="B189" s="79" t="s">
        <v>35</v>
      </c>
      <c r="C189" s="41">
        <v>5559</v>
      </c>
      <c r="D189" s="41">
        <v>5559</v>
      </c>
      <c r="E189" s="41">
        <v>5559</v>
      </c>
      <c r="F189" s="55"/>
      <c r="G189" s="55"/>
      <c r="H189" s="55"/>
      <c r="I189" s="55">
        <f t="shared" si="54"/>
        <v>-5559</v>
      </c>
      <c r="J189" s="55">
        <f t="shared" si="54"/>
        <v>-5559</v>
      </c>
      <c r="K189" s="41">
        <f t="shared" si="54"/>
        <v>-5559</v>
      </c>
      <c r="L189" s="43" t="e">
        <f>#REF!-C189</f>
        <v>#REF!</v>
      </c>
      <c r="M189" s="43" t="e">
        <f>#REF!-D189</f>
        <v>#REF!</v>
      </c>
      <c r="N189" s="43" t="e">
        <f>#REF!-E189</f>
        <v>#REF!</v>
      </c>
      <c r="P189" s="67"/>
    </row>
    <row r="190" spans="1:16" ht="41.25" customHeight="1" x14ac:dyDescent="0.3">
      <c r="A190" s="9" t="s">
        <v>34</v>
      </c>
      <c r="B190" s="44" t="s">
        <v>33</v>
      </c>
      <c r="C190" s="11">
        <f>SUM(C191:C201)</f>
        <v>33502.57</v>
      </c>
      <c r="D190" s="11">
        <f t="shared" ref="D190:E190" si="57">SUM(D191:D201)</f>
        <v>33582.57</v>
      </c>
      <c r="E190" s="11">
        <f t="shared" si="57"/>
        <v>33591.57</v>
      </c>
      <c r="F190" s="54">
        <f>SUM(F191:F200)</f>
        <v>0</v>
      </c>
      <c r="G190" s="54">
        <f>SUM(G191:G200)</f>
        <v>0</v>
      </c>
      <c r="H190" s="54">
        <f>SUM(H191:H200)</f>
        <v>0</v>
      </c>
      <c r="I190" s="54">
        <f t="shared" si="54"/>
        <v>-33502.57</v>
      </c>
      <c r="J190" s="54">
        <f t="shared" si="54"/>
        <v>-33582.57</v>
      </c>
      <c r="K190" s="11">
        <f t="shared" si="54"/>
        <v>-33591.57</v>
      </c>
      <c r="L190" s="58" t="e">
        <f>#REF!-C190</f>
        <v>#REF!</v>
      </c>
      <c r="M190" s="58" t="e">
        <f>#REF!-D190</f>
        <v>#REF!</v>
      </c>
      <c r="N190" s="58" t="e">
        <f>#REF!-E190</f>
        <v>#REF!</v>
      </c>
    </row>
    <row r="191" spans="1:16" s="15" customFormat="1" ht="49.5" customHeight="1" x14ac:dyDescent="0.3">
      <c r="A191" s="12"/>
      <c r="B191" s="80" t="s">
        <v>344</v>
      </c>
      <c r="C191" s="14">
        <v>1848</v>
      </c>
      <c r="D191" s="14">
        <v>1848</v>
      </c>
      <c r="E191" s="14">
        <v>1848</v>
      </c>
      <c r="F191" s="56"/>
      <c r="G191" s="56"/>
      <c r="H191" s="56"/>
      <c r="I191" s="56">
        <f t="shared" si="54"/>
        <v>-1848</v>
      </c>
      <c r="J191" s="56">
        <f t="shared" si="54"/>
        <v>-1848</v>
      </c>
      <c r="K191" s="14">
        <f t="shared" si="54"/>
        <v>-1848</v>
      </c>
      <c r="L191" s="43" t="e">
        <f>#REF!-C191</f>
        <v>#REF!</v>
      </c>
      <c r="M191" s="43" t="e">
        <f>#REF!-D191</f>
        <v>#REF!</v>
      </c>
      <c r="N191" s="43" t="e">
        <f>#REF!-E191</f>
        <v>#REF!</v>
      </c>
      <c r="P191" s="67"/>
    </row>
    <row r="192" spans="1:16" s="15" customFormat="1" ht="71.25" customHeight="1" x14ac:dyDescent="0.3">
      <c r="A192" s="12"/>
      <c r="B192" s="80" t="s">
        <v>275</v>
      </c>
      <c r="C192" s="14">
        <v>6823</v>
      </c>
      <c r="D192" s="14">
        <v>6823</v>
      </c>
      <c r="E192" s="14">
        <v>6823</v>
      </c>
      <c r="F192" s="56"/>
      <c r="G192" s="56"/>
      <c r="H192" s="56"/>
      <c r="I192" s="56">
        <f t="shared" si="54"/>
        <v>-6823</v>
      </c>
      <c r="J192" s="56">
        <f t="shared" si="54"/>
        <v>-6823</v>
      </c>
      <c r="K192" s="14">
        <f t="shared" si="54"/>
        <v>-6823</v>
      </c>
      <c r="L192" s="43" t="e">
        <f>#REF!-C192</f>
        <v>#REF!</v>
      </c>
      <c r="M192" s="43" t="e">
        <f>#REF!-D192</f>
        <v>#REF!</v>
      </c>
      <c r="N192" s="43" t="e">
        <f>#REF!-E192</f>
        <v>#REF!</v>
      </c>
      <c r="P192" s="67"/>
    </row>
    <row r="193" spans="1:16" s="15" customFormat="1" ht="68.25" customHeight="1" x14ac:dyDescent="0.3">
      <c r="A193" s="42"/>
      <c r="B193" s="81" t="s">
        <v>32</v>
      </c>
      <c r="C193" s="43">
        <v>5788</v>
      </c>
      <c r="D193" s="43">
        <v>5868</v>
      </c>
      <c r="E193" s="43">
        <v>5877</v>
      </c>
      <c r="F193" s="57"/>
      <c r="G193" s="57"/>
      <c r="H193" s="57"/>
      <c r="I193" s="57">
        <f t="shared" si="54"/>
        <v>-5788</v>
      </c>
      <c r="J193" s="57">
        <f t="shared" si="54"/>
        <v>-5868</v>
      </c>
      <c r="K193" s="43">
        <f t="shared" si="54"/>
        <v>-5877</v>
      </c>
      <c r="L193" s="43" t="e">
        <f>#REF!-C193</f>
        <v>#REF!</v>
      </c>
      <c r="M193" s="43" t="e">
        <f>#REF!-D193</f>
        <v>#REF!</v>
      </c>
      <c r="N193" s="43" t="e">
        <f>#REF!-E193</f>
        <v>#REF!</v>
      </c>
      <c r="P193" s="67"/>
    </row>
    <row r="194" spans="1:16" s="15" customFormat="1" ht="66" customHeight="1" x14ac:dyDescent="0.3">
      <c r="A194" s="12"/>
      <c r="B194" s="78" t="s">
        <v>31</v>
      </c>
      <c r="C194" s="14">
        <v>155</v>
      </c>
      <c r="D194" s="14">
        <v>155</v>
      </c>
      <c r="E194" s="14">
        <v>155</v>
      </c>
      <c r="F194" s="56"/>
      <c r="G194" s="56"/>
      <c r="H194" s="56"/>
      <c r="I194" s="56">
        <f t="shared" si="54"/>
        <v>-155</v>
      </c>
      <c r="J194" s="56">
        <f t="shared" si="54"/>
        <v>-155</v>
      </c>
      <c r="K194" s="14">
        <f t="shared" si="54"/>
        <v>-155</v>
      </c>
      <c r="L194" s="43" t="e">
        <f>#REF!-C194</f>
        <v>#REF!</v>
      </c>
      <c r="M194" s="43" t="e">
        <f>#REF!-D194</f>
        <v>#REF!</v>
      </c>
      <c r="N194" s="43" t="e">
        <f>#REF!-E194</f>
        <v>#REF!</v>
      </c>
      <c r="P194" s="67"/>
    </row>
    <row r="195" spans="1:16" s="15" customFormat="1" ht="37.5" customHeight="1" x14ac:dyDescent="0.3">
      <c r="A195" s="12"/>
      <c r="B195" s="78" t="s">
        <v>30</v>
      </c>
      <c r="C195" s="14">
        <v>11239</v>
      </c>
      <c r="D195" s="14">
        <v>11239</v>
      </c>
      <c r="E195" s="14">
        <v>11239</v>
      </c>
      <c r="F195" s="56"/>
      <c r="G195" s="56"/>
      <c r="H195" s="56"/>
      <c r="I195" s="56">
        <f t="shared" si="54"/>
        <v>-11239</v>
      </c>
      <c r="J195" s="56">
        <f t="shared" si="54"/>
        <v>-11239</v>
      </c>
      <c r="K195" s="14">
        <f t="shared" si="54"/>
        <v>-11239</v>
      </c>
      <c r="L195" s="43" t="e">
        <f>#REF!-C195</f>
        <v>#REF!</v>
      </c>
      <c r="M195" s="43" t="e">
        <f>#REF!-D195</f>
        <v>#REF!</v>
      </c>
      <c r="N195" s="43" t="e">
        <f>#REF!-E195</f>
        <v>#REF!</v>
      </c>
      <c r="P195" s="67"/>
    </row>
    <row r="196" spans="1:16" s="15" customFormat="1" ht="51" customHeight="1" x14ac:dyDescent="0.3">
      <c r="A196" s="12"/>
      <c r="B196" s="78" t="s">
        <v>29</v>
      </c>
      <c r="C196" s="14">
        <v>708</v>
      </c>
      <c r="D196" s="14">
        <v>708</v>
      </c>
      <c r="E196" s="14">
        <v>708</v>
      </c>
      <c r="F196" s="56"/>
      <c r="G196" s="56"/>
      <c r="H196" s="56"/>
      <c r="I196" s="56">
        <f t="shared" si="54"/>
        <v>-708</v>
      </c>
      <c r="J196" s="56">
        <f t="shared" si="54"/>
        <v>-708</v>
      </c>
      <c r="K196" s="14">
        <f t="shared" si="54"/>
        <v>-708</v>
      </c>
      <c r="L196" s="43" t="e">
        <f>#REF!-C196</f>
        <v>#REF!</v>
      </c>
      <c r="M196" s="43" t="e">
        <f>#REF!-D196</f>
        <v>#REF!</v>
      </c>
      <c r="N196" s="43" t="e">
        <f>#REF!-E196</f>
        <v>#REF!</v>
      </c>
      <c r="P196" s="67"/>
    </row>
    <row r="197" spans="1:16" s="15" customFormat="1" ht="189" customHeight="1" x14ac:dyDescent="0.3">
      <c r="A197" s="12"/>
      <c r="B197" s="78" t="s">
        <v>28</v>
      </c>
      <c r="C197" s="14">
        <v>1977</v>
      </c>
      <c r="D197" s="14">
        <v>1977</v>
      </c>
      <c r="E197" s="14">
        <v>1977</v>
      </c>
      <c r="F197" s="56"/>
      <c r="G197" s="56"/>
      <c r="H197" s="56"/>
      <c r="I197" s="56">
        <f t="shared" si="54"/>
        <v>-1977</v>
      </c>
      <c r="J197" s="56">
        <f t="shared" si="54"/>
        <v>-1977</v>
      </c>
      <c r="K197" s="14">
        <f t="shared" si="54"/>
        <v>-1977</v>
      </c>
      <c r="L197" s="43" t="e">
        <f>#REF!-C197</f>
        <v>#REF!</v>
      </c>
      <c r="M197" s="43" t="e">
        <f>#REF!-D197</f>
        <v>#REF!</v>
      </c>
      <c r="N197" s="43" t="e">
        <f>#REF!-E197</f>
        <v>#REF!</v>
      </c>
      <c r="P197" s="67"/>
    </row>
    <row r="198" spans="1:16" s="15" customFormat="1" ht="81.75" hidden="1" customHeight="1" x14ac:dyDescent="0.3">
      <c r="A198" s="12"/>
      <c r="B198" s="82" t="s">
        <v>276</v>
      </c>
      <c r="C198" s="14"/>
      <c r="D198" s="14"/>
      <c r="E198" s="14"/>
      <c r="F198" s="56"/>
      <c r="G198" s="56"/>
      <c r="H198" s="56"/>
      <c r="I198" s="56">
        <f t="shared" si="54"/>
        <v>0</v>
      </c>
      <c r="J198" s="56">
        <f t="shared" si="54"/>
        <v>0</v>
      </c>
      <c r="K198" s="14">
        <f t="shared" si="54"/>
        <v>0</v>
      </c>
      <c r="L198" s="43" t="e">
        <f>#REF!-C198</f>
        <v>#REF!</v>
      </c>
      <c r="M198" s="43" t="e">
        <f>#REF!-D198</f>
        <v>#REF!</v>
      </c>
      <c r="N198" s="43" t="e">
        <f>#REF!-E198</f>
        <v>#REF!</v>
      </c>
      <c r="P198" s="67"/>
    </row>
    <row r="199" spans="1:16" s="15" customFormat="1" ht="159.75" customHeight="1" x14ac:dyDescent="0.3">
      <c r="A199" s="12"/>
      <c r="B199" s="78" t="s">
        <v>27</v>
      </c>
      <c r="C199" s="14">
        <v>2470</v>
      </c>
      <c r="D199" s="14">
        <v>2470</v>
      </c>
      <c r="E199" s="14">
        <v>2470</v>
      </c>
      <c r="F199" s="56"/>
      <c r="G199" s="56"/>
      <c r="H199" s="56"/>
      <c r="I199" s="56">
        <f t="shared" si="54"/>
        <v>-2470</v>
      </c>
      <c r="J199" s="56">
        <f t="shared" si="54"/>
        <v>-2470</v>
      </c>
      <c r="K199" s="14">
        <f t="shared" si="54"/>
        <v>-2470</v>
      </c>
      <c r="L199" s="43" t="e">
        <f>#REF!-C199</f>
        <v>#REF!</v>
      </c>
      <c r="M199" s="43" t="e">
        <f>#REF!-D199</f>
        <v>#REF!</v>
      </c>
      <c r="N199" s="43" t="e">
        <f>#REF!-E199</f>
        <v>#REF!</v>
      </c>
      <c r="P199" s="67"/>
    </row>
    <row r="200" spans="1:16" s="15" customFormat="1" ht="68.25" customHeight="1" x14ac:dyDescent="0.3">
      <c r="A200" s="12"/>
      <c r="B200" s="78" t="s">
        <v>278</v>
      </c>
      <c r="C200" s="14">
        <v>2134</v>
      </c>
      <c r="D200" s="14">
        <v>2134</v>
      </c>
      <c r="E200" s="14">
        <v>2134</v>
      </c>
      <c r="F200" s="56"/>
      <c r="G200" s="56"/>
      <c r="H200" s="56"/>
      <c r="I200" s="56">
        <f t="shared" si="54"/>
        <v>-2134</v>
      </c>
      <c r="J200" s="56">
        <f t="shared" si="54"/>
        <v>-2134</v>
      </c>
      <c r="K200" s="14">
        <f t="shared" si="54"/>
        <v>-2134</v>
      </c>
      <c r="L200" s="43" t="e">
        <f>#REF!-C200</f>
        <v>#REF!</v>
      </c>
      <c r="M200" s="43" t="e">
        <f>#REF!-D200</f>
        <v>#REF!</v>
      </c>
      <c r="N200" s="43" t="e">
        <f>#REF!-E200</f>
        <v>#REF!</v>
      </c>
      <c r="P200" s="67"/>
    </row>
    <row r="201" spans="1:16" s="15" customFormat="1" ht="95.25" customHeight="1" x14ac:dyDescent="0.3">
      <c r="A201" s="12"/>
      <c r="B201" s="78" t="s">
        <v>345</v>
      </c>
      <c r="C201" s="14">
        <v>360.57</v>
      </c>
      <c r="D201" s="14">
        <v>360.57</v>
      </c>
      <c r="E201" s="14">
        <v>360.57</v>
      </c>
      <c r="F201" s="56"/>
      <c r="G201" s="56"/>
      <c r="H201" s="56"/>
      <c r="I201" s="56">
        <f t="shared" si="54"/>
        <v>-360.57</v>
      </c>
      <c r="J201" s="56">
        <f t="shared" si="54"/>
        <v>-360.57</v>
      </c>
      <c r="K201" s="14">
        <f t="shared" si="54"/>
        <v>-360.57</v>
      </c>
      <c r="L201" s="43"/>
      <c r="M201" s="43"/>
      <c r="N201" s="43"/>
      <c r="P201" s="67"/>
    </row>
    <row r="202" spans="1:16" ht="81.75" customHeight="1" x14ac:dyDescent="0.3">
      <c r="A202" s="9" t="s">
        <v>26</v>
      </c>
      <c r="B202" s="23" t="s">
        <v>24</v>
      </c>
      <c r="C202" s="11">
        <f t="shared" ref="C202:H202" si="58">SUM(C203:C204)</f>
        <v>39648</v>
      </c>
      <c r="D202" s="11">
        <f t="shared" si="58"/>
        <v>39648</v>
      </c>
      <c r="E202" s="11">
        <f t="shared" si="58"/>
        <v>39648</v>
      </c>
      <c r="F202" s="54">
        <f t="shared" si="58"/>
        <v>0</v>
      </c>
      <c r="G202" s="54">
        <f t="shared" si="58"/>
        <v>0</v>
      </c>
      <c r="H202" s="54">
        <f t="shared" si="58"/>
        <v>0</v>
      </c>
      <c r="I202" s="54">
        <f t="shared" si="54"/>
        <v>-39648</v>
      </c>
      <c r="J202" s="54">
        <f t="shared" si="54"/>
        <v>-39648</v>
      </c>
      <c r="K202" s="11">
        <f t="shared" si="54"/>
        <v>-39648</v>
      </c>
      <c r="L202" s="58" t="e">
        <f>#REF!-C202</f>
        <v>#REF!</v>
      </c>
      <c r="M202" s="58" t="e">
        <f>#REF!-D202</f>
        <v>#REF!</v>
      </c>
      <c r="N202" s="58" t="e">
        <f>#REF!-E202</f>
        <v>#REF!</v>
      </c>
    </row>
    <row r="203" spans="1:16" s="15" customFormat="1" ht="69" customHeight="1" x14ac:dyDescent="0.3">
      <c r="A203" s="12" t="s">
        <v>25</v>
      </c>
      <c r="B203" s="78" t="s">
        <v>311</v>
      </c>
      <c r="C203" s="14">
        <v>37536</v>
      </c>
      <c r="D203" s="14">
        <v>37536</v>
      </c>
      <c r="E203" s="14">
        <v>37536</v>
      </c>
      <c r="F203" s="56"/>
      <c r="G203" s="56"/>
      <c r="H203" s="56"/>
      <c r="I203" s="56">
        <f t="shared" si="54"/>
        <v>-37536</v>
      </c>
      <c r="J203" s="56">
        <f t="shared" si="54"/>
        <v>-37536</v>
      </c>
      <c r="K203" s="14">
        <f t="shared" si="54"/>
        <v>-37536</v>
      </c>
      <c r="L203" s="43" t="e">
        <f>#REF!-C203</f>
        <v>#REF!</v>
      </c>
      <c r="M203" s="43" t="e">
        <f>#REF!-D203</f>
        <v>#REF!</v>
      </c>
      <c r="N203" s="43" t="e">
        <f>#REF!-E203</f>
        <v>#REF!</v>
      </c>
      <c r="P203" s="67"/>
    </row>
    <row r="204" spans="1:16" s="15" customFormat="1" ht="82.5" customHeight="1" x14ac:dyDescent="0.3">
      <c r="A204" s="12" t="s">
        <v>23</v>
      </c>
      <c r="B204" s="78" t="s">
        <v>312</v>
      </c>
      <c r="C204" s="14">
        <f>1737+375</f>
        <v>2112</v>
      </c>
      <c r="D204" s="14">
        <f>1737+375</f>
        <v>2112</v>
      </c>
      <c r="E204" s="14">
        <f>1737+375</f>
        <v>2112</v>
      </c>
      <c r="F204" s="56"/>
      <c r="G204" s="56"/>
      <c r="H204" s="56"/>
      <c r="I204" s="56">
        <f t="shared" si="54"/>
        <v>-2112</v>
      </c>
      <c r="J204" s="56">
        <f t="shared" si="54"/>
        <v>-2112</v>
      </c>
      <c r="K204" s="14">
        <f t="shared" si="54"/>
        <v>-2112</v>
      </c>
      <c r="L204" s="43" t="e">
        <f>#REF!-C204</f>
        <v>#REF!</v>
      </c>
      <c r="M204" s="43" t="e">
        <f>#REF!-D204</f>
        <v>#REF!</v>
      </c>
      <c r="N204" s="43" t="e">
        <f>#REF!-E204</f>
        <v>#REF!</v>
      </c>
      <c r="P204" s="67"/>
    </row>
    <row r="205" spans="1:16" ht="65.25" customHeight="1" x14ac:dyDescent="0.3">
      <c r="A205" s="9" t="s">
        <v>22</v>
      </c>
      <c r="B205" s="23" t="s">
        <v>21</v>
      </c>
      <c r="C205" s="27">
        <v>33341</v>
      </c>
      <c r="D205" s="27">
        <v>44455</v>
      </c>
      <c r="E205" s="27">
        <v>47233</v>
      </c>
      <c r="F205" s="50"/>
      <c r="G205" s="50"/>
      <c r="H205" s="50"/>
      <c r="I205" s="50">
        <f t="shared" si="54"/>
        <v>-33341</v>
      </c>
      <c r="J205" s="50">
        <f t="shared" si="54"/>
        <v>-44455</v>
      </c>
      <c r="K205" s="27">
        <f t="shared" si="54"/>
        <v>-47233</v>
      </c>
      <c r="L205" s="58" t="e">
        <f>#REF!-C205</f>
        <v>#REF!</v>
      </c>
      <c r="M205" s="58" t="e">
        <f>#REF!-D205</f>
        <v>#REF!</v>
      </c>
      <c r="N205" s="58" t="e">
        <f>#REF!-E205</f>
        <v>#REF!</v>
      </c>
    </row>
    <row r="206" spans="1:16" ht="66.75" customHeight="1" x14ac:dyDescent="0.3">
      <c r="A206" s="9" t="s">
        <v>20</v>
      </c>
      <c r="B206" s="23" t="s">
        <v>19</v>
      </c>
      <c r="C206" s="27">
        <v>1077</v>
      </c>
      <c r="D206" s="27">
        <v>144</v>
      </c>
      <c r="E206" s="27">
        <v>89</v>
      </c>
      <c r="F206" s="50"/>
      <c r="G206" s="50"/>
      <c r="H206" s="50"/>
      <c r="I206" s="50">
        <f t="shared" si="54"/>
        <v>-1077</v>
      </c>
      <c r="J206" s="50">
        <f t="shared" si="54"/>
        <v>-144</v>
      </c>
      <c r="K206" s="27">
        <f t="shared" si="54"/>
        <v>-89</v>
      </c>
      <c r="L206" s="58" t="e">
        <f>#REF!-C206</f>
        <v>#REF!</v>
      </c>
      <c r="M206" s="58" t="e">
        <f>#REF!-D206</f>
        <v>#REF!</v>
      </c>
      <c r="N206" s="58" t="e">
        <f>#REF!-E206</f>
        <v>#REF!</v>
      </c>
    </row>
    <row r="207" spans="1:16" ht="67.5" customHeight="1" x14ac:dyDescent="0.3">
      <c r="A207" s="9" t="s">
        <v>18</v>
      </c>
      <c r="B207" s="23" t="s">
        <v>17</v>
      </c>
      <c r="C207" s="27">
        <v>45622</v>
      </c>
      <c r="D207" s="27">
        <v>45622</v>
      </c>
      <c r="E207" s="27">
        <v>46898</v>
      </c>
      <c r="F207" s="50"/>
      <c r="G207" s="50"/>
      <c r="H207" s="50"/>
      <c r="I207" s="50">
        <f t="shared" si="54"/>
        <v>-45622</v>
      </c>
      <c r="J207" s="50">
        <f t="shared" si="54"/>
        <v>-45622</v>
      </c>
      <c r="K207" s="27">
        <f t="shared" si="54"/>
        <v>-46898</v>
      </c>
      <c r="L207" s="58" t="e">
        <f>#REF!-C207</f>
        <v>#REF!</v>
      </c>
      <c r="M207" s="58" t="e">
        <f>#REF!-D207</f>
        <v>#REF!</v>
      </c>
      <c r="N207" s="58" t="e">
        <f>#REF!-E207</f>
        <v>#REF!</v>
      </c>
    </row>
    <row r="208" spans="1:16" ht="31.5" customHeight="1" x14ac:dyDescent="0.3">
      <c r="A208" s="9" t="s">
        <v>16</v>
      </c>
      <c r="B208" s="23" t="s">
        <v>15</v>
      </c>
      <c r="C208" s="27">
        <f t="shared" ref="C208:H208" si="59">SUM(C209:C211)</f>
        <v>1683197</v>
      </c>
      <c r="D208" s="27">
        <f t="shared" si="59"/>
        <v>1683197</v>
      </c>
      <c r="E208" s="27">
        <f t="shared" si="59"/>
        <v>1683197</v>
      </c>
      <c r="F208" s="50">
        <f t="shared" si="59"/>
        <v>0</v>
      </c>
      <c r="G208" s="50">
        <f t="shared" si="59"/>
        <v>0</v>
      </c>
      <c r="H208" s="50">
        <f t="shared" si="59"/>
        <v>0</v>
      </c>
      <c r="I208" s="50">
        <f t="shared" si="54"/>
        <v>-1683197</v>
      </c>
      <c r="J208" s="50">
        <f t="shared" si="54"/>
        <v>-1683197</v>
      </c>
      <c r="K208" s="27">
        <f t="shared" si="54"/>
        <v>-1683197</v>
      </c>
      <c r="L208" s="58" t="e">
        <f>#REF!-C208</f>
        <v>#REF!</v>
      </c>
      <c r="M208" s="58" t="e">
        <f>#REF!-D208</f>
        <v>#REF!</v>
      </c>
      <c r="N208" s="58" t="e">
        <f>#REF!-E208</f>
        <v>#REF!</v>
      </c>
    </row>
    <row r="209" spans="1:16" s="15" customFormat="1" ht="172.5" customHeight="1" x14ac:dyDescent="0.3">
      <c r="A209" s="12"/>
      <c r="B209" s="78" t="s">
        <v>339</v>
      </c>
      <c r="C209" s="29">
        <f>1064541-45622</f>
        <v>1018919</v>
      </c>
      <c r="D209" s="29">
        <f>1064541-45622</f>
        <v>1018919</v>
      </c>
      <c r="E209" s="29">
        <v>1018919</v>
      </c>
      <c r="F209" s="51"/>
      <c r="G209" s="51"/>
      <c r="H209" s="51"/>
      <c r="I209" s="51">
        <f t="shared" ref="I209:K226" si="60">F209-C209</f>
        <v>-1018919</v>
      </c>
      <c r="J209" s="51">
        <f t="shared" si="60"/>
        <v>-1018919</v>
      </c>
      <c r="K209" s="29">
        <f t="shared" si="60"/>
        <v>-1018919</v>
      </c>
      <c r="L209" s="43" t="e">
        <f>#REF!-C209</f>
        <v>#REF!</v>
      </c>
      <c r="M209" s="43" t="e">
        <f>#REF!-D209</f>
        <v>#REF!</v>
      </c>
      <c r="N209" s="43" t="e">
        <f>#REF!-E209</f>
        <v>#REF!</v>
      </c>
      <c r="P209" s="67"/>
    </row>
    <row r="210" spans="1:16" s="34" customFormat="1" ht="125.25" customHeight="1" x14ac:dyDescent="0.3">
      <c r="A210" s="12"/>
      <c r="B210" s="78" t="s">
        <v>340</v>
      </c>
      <c r="C210" s="29">
        <v>657079</v>
      </c>
      <c r="D210" s="29">
        <v>657079</v>
      </c>
      <c r="E210" s="29">
        <v>657079</v>
      </c>
      <c r="F210" s="51"/>
      <c r="G210" s="51"/>
      <c r="H210" s="51"/>
      <c r="I210" s="51">
        <f t="shared" si="60"/>
        <v>-657079</v>
      </c>
      <c r="J210" s="51">
        <f t="shared" si="60"/>
        <v>-657079</v>
      </c>
      <c r="K210" s="29">
        <f t="shared" si="60"/>
        <v>-657079</v>
      </c>
      <c r="L210" s="43" t="e">
        <f>#REF!-C210</f>
        <v>#REF!</v>
      </c>
      <c r="M210" s="43" t="e">
        <f>#REF!-D210</f>
        <v>#REF!</v>
      </c>
      <c r="N210" s="43" t="e">
        <f>#REF!-E210</f>
        <v>#REF!</v>
      </c>
      <c r="P210" s="69"/>
    </row>
    <row r="211" spans="1:16" s="34" customFormat="1" ht="250.5" customHeight="1" x14ac:dyDescent="0.3">
      <c r="A211" s="12"/>
      <c r="B211" s="78" t="s">
        <v>346</v>
      </c>
      <c r="C211" s="29">
        <f>4854+564+1075+150+157+28+371</f>
        <v>7199</v>
      </c>
      <c r="D211" s="29">
        <f t="shared" ref="D211:E211" si="61">4854+564+1075+150+157+28+371</f>
        <v>7199</v>
      </c>
      <c r="E211" s="29">
        <f t="shared" si="61"/>
        <v>7199</v>
      </c>
      <c r="F211" s="51"/>
      <c r="G211" s="51"/>
      <c r="H211" s="51"/>
      <c r="I211" s="51">
        <f t="shared" si="60"/>
        <v>-7199</v>
      </c>
      <c r="J211" s="51">
        <f t="shared" si="60"/>
        <v>-7199</v>
      </c>
      <c r="K211" s="29">
        <f t="shared" si="60"/>
        <v>-7199</v>
      </c>
      <c r="L211" s="43" t="e">
        <f>#REF!-C211</f>
        <v>#REF!</v>
      </c>
      <c r="M211" s="43" t="e">
        <f>#REF!-D211</f>
        <v>#REF!</v>
      </c>
      <c r="N211" s="43" t="e">
        <f>#REF!-E211</f>
        <v>#REF!</v>
      </c>
      <c r="P211" s="69"/>
    </row>
    <row r="212" spans="1:16" s="7" customFormat="1" ht="27" customHeight="1" x14ac:dyDescent="0.3">
      <c r="A212" s="4" t="s">
        <v>14</v>
      </c>
      <c r="B212" s="8" t="s">
        <v>13</v>
      </c>
      <c r="C212" s="6">
        <f>C213+C214</f>
        <v>69024</v>
      </c>
      <c r="D212" s="6">
        <f t="shared" ref="D212:E212" si="62">D213+D214</f>
        <v>528893</v>
      </c>
      <c r="E212" s="6">
        <f t="shared" si="62"/>
        <v>9500</v>
      </c>
      <c r="F212" s="48" t="e">
        <f>F213+#REF!+F214</f>
        <v>#REF!</v>
      </c>
      <c r="G212" s="48" t="e">
        <f>G213+#REF!+G214</f>
        <v>#REF!</v>
      </c>
      <c r="H212" s="48" t="e">
        <f>H213+#REF!+H214</f>
        <v>#REF!</v>
      </c>
      <c r="I212" s="48" t="e">
        <f t="shared" si="60"/>
        <v>#REF!</v>
      </c>
      <c r="J212" s="48" t="e">
        <f t="shared" si="60"/>
        <v>#REF!</v>
      </c>
      <c r="K212" s="6" t="e">
        <f t="shared" si="60"/>
        <v>#REF!</v>
      </c>
      <c r="L212" s="59" t="e">
        <f>#REF!-C212</f>
        <v>#REF!</v>
      </c>
      <c r="M212" s="59" t="e">
        <f>#REF!-D212</f>
        <v>#REF!</v>
      </c>
      <c r="N212" s="59" t="e">
        <f>#REF!-E212</f>
        <v>#REF!</v>
      </c>
      <c r="P212" s="67"/>
    </row>
    <row r="213" spans="1:16" ht="52.5" hidden="1" customHeight="1" x14ac:dyDescent="0.3">
      <c r="A213" s="9" t="s">
        <v>12</v>
      </c>
      <c r="B213" s="23" t="s">
        <v>11</v>
      </c>
      <c r="C213" s="11"/>
      <c r="D213" s="11"/>
      <c r="E213" s="11"/>
      <c r="F213" s="54"/>
      <c r="G213" s="54"/>
      <c r="H213" s="54"/>
      <c r="I213" s="54">
        <f t="shared" si="60"/>
        <v>0</v>
      </c>
      <c r="J213" s="54">
        <f t="shared" si="60"/>
        <v>0</v>
      </c>
      <c r="K213" s="11">
        <f t="shared" si="60"/>
        <v>0</v>
      </c>
      <c r="L213" s="58" t="e">
        <f>#REF!-C213</f>
        <v>#REF!</v>
      </c>
      <c r="M213" s="58" t="e">
        <f>#REF!-D213</f>
        <v>#REF!</v>
      </c>
      <c r="N213" s="58" t="e">
        <f>#REF!-E213</f>
        <v>#REF!</v>
      </c>
    </row>
    <row r="214" spans="1:16" ht="33.75" customHeight="1" x14ac:dyDescent="0.3">
      <c r="A214" s="9" t="s">
        <v>10</v>
      </c>
      <c r="B214" s="23" t="s">
        <v>9</v>
      </c>
      <c r="C214" s="11">
        <f>SUM(C215:C218)</f>
        <v>69024</v>
      </c>
      <c r="D214" s="11">
        <f t="shared" ref="D214:E214" si="63">SUM(D215:D218)</f>
        <v>528893</v>
      </c>
      <c r="E214" s="11">
        <f t="shared" si="63"/>
        <v>9500</v>
      </c>
      <c r="F214" s="54">
        <f>SUM(F215:F216)</f>
        <v>0</v>
      </c>
      <c r="G214" s="54">
        <f>SUM(G215:G216)</f>
        <v>0</v>
      </c>
      <c r="H214" s="54">
        <f>SUM(H215:H216)</f>
        <v>0</v>
      </c>
      <c r="I214" s="54">
        <f t="shared" si="60"/>
        <v>-69024</v>
      </c>
      <c r="J214" s="54">
        <f t="shared" si="60"/>
        <v>-528893</v>
      </c>
      <c r="K214" s="11">
        <f t="shared" si="60"/>
        <v>-9500</v>
      </c>
      <c r="L214" s="58" t="e">
        <f>#REF!-C214</f>
        <v>#REF!</v>
      </c>
      <c r="M214" s="58" t="e">
        <f>#REF!-D214</f>
        <v>#REF!</v>
      </c>
      <c r="N214" s="58" t="e">
        <f>#REF!-E214</f>
        <v>#REF!</v>
      </c>
    </row>
    <row r="215" spans="1:16" s="15" customFormat="1" ht="32.25" customHeight="1" x14ac:dyDescent="0.3">
      <c r="A215" s="12"/>
      <c r="B215" s="78" t="s">
        <v>269</v>
      </c>
      <c r="C215" s="14">
        <v>2000</v>
      </c>
      <c r="D215" s="14">
        <v>2000</v>
      </c>
      <c r="E215" s="14">
        <v>9500</v>
      </c>
      <c r="F215" s="56"/>
      <c r="G215" s="56"/>
      <c r="H215" s="56"/>
      <c r="I215" s="56">
        <f t="shared" si="60"/>
        <v>-2000</v>
      </c>
      <c r="J215" s="56">
        <f t="shared" si="60"/>
        <v>-2000</v>
      </c>
      <c r="K215" s="14">
        <f t="shared" si="60"/>
        <v>-9500</v>
      </c>
      <c r="L215" s="43" t="e">
        <f>#REF!-C215</f>
        <v>#REF!</v>
      </c>
      <c r="M215" s="43" t="e">
        <f>#REF!-D215</f>
        <v>#REF!</v>
      </c>
      <c r="N215" s="43" t="e">
        <f>#REF!-E215</f>
        <v>#REF!</v>
      </c>
      <c r="P215" s="67"/>
    </row>
    <row r="216" spans="1:16" s="15" customFormat="1" ht="35.25" customHeight="1" x14ac:dyDescent="0.3">
      <c r="A216" s="12"/>
      <c r="B216" s="78" t="s">
        <v>314</v>
      </c>
      <c r="C216" s="14">
        <v>24000</v>
      </c>
      <c r="D216" s="14">
        <v>7000</v>
      </c>
      <c r="E216" s="14">
        <v>0</v>
      </c>
      <c r="F216" s="56"/>
      <c r="G216" s="56"/>
      <c r="H216" s="56"/>
      <c r="I216" s="56">
        <f t="shared" si="60"/>
        <v>-24000</v>
      </c>
      <c r="J216" s="56">
        <f t="shared" si="60"/>
        <v>-7000</v>
      </c>
      <c r="K216" s="14">
        <f t="shared" si="60"/>
        <v>0</v>
      </c>
      <c r="L216" s="43" t="e">
        <f>#REF!-C216</f>
        <v>#REF!</v>
      </c>
      <c r="M216" s="43" t="e">
        <f>#REF!-D216</f>
        <v>#REF!</v>
      </c>
      <c r="N216" s="43" t="e">
        <f>#REF!-E216</f>
        <v>#REF!</v>
      </c>
      <c r="P216" s="67"/>
    </row>
    <row r="217" spans="1:16" s="15" customFormat="1" ht="62.25" customHeight="1" x14ac:dyDescent="0.3">
      <c r="A217" s="12"/>
      <c r="B217" s="78" t="s">
        <v>342</v>
      </c>
      <c r="C217" s="14">
        <v>39415</v>
      </c>
      <c r="D217" s="14">
        <v>519893</v>
      </c>
      <c r="E217" s="14">
        <v>0</v>
      </c>
      <c r="F217" s="56"/>
      <c r="G217" s="56"/>
      <c r="H217" s="56"/>
      <c r="I217" s="56"/>
      <c r="J217" s="56"/>
      <c r="K217" s="14"/>
      <c r="L217" s="43"/>
      <c r="M217" s="43"/>
      <c r="N217" s="43"/>
      <c r="P217" s="67"/>
    </row>
    <row r="218" spans="1:16" s="15" customFormat="1" ht="35.25" customHeight="1" x14ac:dyDescent="0.3">
      <c r="A218" s="12"/>
      <c r="B218" s="78" t="s">
        <v>343</v>
      </c>
      <c r="C218" s="14">
        <v>3609</v>
      </c>
      <c r="D218" s="14">
        <v>0</v>
      </c>
      <c r="E218" s="14">
        <v>0</v>
      </c>
      <c r="F218" s="56"/>
      <c r="G218" s="56"/>
      <c r="H218" s="56"/>
      <c r="I218" s="56"/>
      <c r="J218" s="56"/>
      <c r="K218" s="14"/>
      <c r="L218" s="43"/>
      <c r="M218" s="43"/>
      <c r="N218" s="43"/>
      <c r="P218" s="67"/>
    </row>
    <row r="219" spans="1:16" s="7" customFormat="1" ht="34.5" hidden="1" customHeight="1" x14ac:dyDescent="0.3">
      <c r="A219" s="35" t="s">
        <v>8</v>
      </c>
      <c r="B219" s="36" t="s">
        <v>7</v>
      </c>
      <c r="C219" s="6"/>
      <c r="D219" s="6"/>
      <c r="E219" s="6"/>
      <c r="F219" s="48"/>
      <c r="G219" s="48"/>
      <c r="H219" s="48"/>
      <c r="I219" s="48">
        <f t="shared" si="60"/>
        <v>0</v>
      </c>
      <c r="J219" s="48">
        <f t="shared" si="60"/>
        <v>0</v>
      </c>
      <c r="K219" s="6">
        <f t="shared" si="60"/>
        <v>0</v>
      </c>
      <c r="L219" s="59" t="e">
        <f>#REF!-C219</f>
        <v>#REF!</v>
      </c>
      <c r="M219" s="59" t="e">
        <f>#REF!-D219</f>
        <v>#REF!</v>
      </c>
      <c r="N219" s="59" t="e">
        <f>#REF!-E219</f>
        <v>#REF!</v>
      </c>
      <c r="P219" s="67"/>
    </row>
    <row r="220" spans="1:16" s="7" customFormat="1" ht="21.75" hidden="1" customHeight="1" x14ac:dyDescent="0.3">
      <c r="A220" s="35" t="s">
        <v>6</v>
      </c>
      <c r="B220" s="36" t="s">
        <v>5</v>
      </c>
      <c r="C220" s="6"/>
      <c r="D220" s="6"/>
      <c r="E220" s="6"/>
      <c r="F220" s="48"/>
      <c r="G220" s="48"/>
      <c r="H220" s="48"/>
      <c r="I220" s="48">
        <f t="shared" si="60"/>
        <v>0</v>
      </c>
      <c r="J220" s="48">
        <f t="shared" si="60"/>
        <v>0</v>
      </c>
      <c r="K220" s="6">
        <f t="shared" si="60"/>
        <v>0</v>
      </c>
      <c r="L220" s="59" t="e">
        <f>#REF!-C220</f>
        <v>#REF!</v>
      </c>
      <c r="M220" s="59" t="e">
        <f>#REF!-D220</f>
        <v>#REF!</v>
      </c>
      <c r="N220" s="59" t="e">
        <f>#REF!-E220</f>
        <v>#REF!</v>
      </c>
      <c r="P220" s="67"/>
    </row>
    <row r="221" spans="1:16" s="7" customFormat="1" ht="64.5" hidden="1" customHeight="1" x14ac:dyDescent="0.3">
      <c r="A221" s="4" t="s">
        <v>4</v>
      </c>
      <c r="B221" s="8" t="s">
        <v>3</v>
      </c>
      <c r="C221" s="6"/>
      <c r="D221" s="6"/>
      <c r="E221" s="6"/>
      <c r="F221" s="48"/>
      <c r="G221" s="48"/>
      <c r="H221" s="48"/>
      <c r="I221" s="48">
        <f t="shared" si="60"/>
        <v>0</v>
      </c>
      <c r="J221" s="48">
        <f t="shared" si="60"/>
        <v>0</v>
      </c>
      <c r="K221" s="6">
        <f t="shared" si="60"/>
        <v>0</v>
      </c>
      <c r="L221" s="59" t="e">
        <f>#REF!-C221</f>
        <v>#REF!</v>
      </c>
      <c r="M221" s="59" t="e">
        <f>#REF!-D221</f>
        <v>#REF!</v>
      </c>
      <c r="N221" s="59" t="e">
        <f>#REF!-E221</f>
        <v>#REF!</v>
      </c>
      <c r="P221" s="67"/>
    </row>
    <row r="222" spans="1:16" ht="32.25" hidden="1" customHeight="1" x14ac:dyDescent="0.3">
      <c r="A222" s="9" t="s">
        <v>300</v>
      </c>
      <c r="B222" s="23" t="s">
        <v>298</v>
      </c>
      <c r="C222" s="11"/>
      <c r="D222" s="11"/>
      <c r="E222" s="11"/>
      <c r="F222" s="54"/>
      <c r="G222" s="54"/>
      <c r="H222" s="54"/>
      <c r="I222" s="54"/>
      <c r="J222" s="54"/>
      <c r="K222" s="11"/>
      <c r="L222" s="58"/>
      <c r="M222" s="58"/>
      <c r="N222" s="58"/>
    </row>
    <row r="223" spans="1:16" ht="32.25" hidden="1" customHeight="1" x14ac:dyDescent="0.3">
      <c r="A223" s="9" t="s">
        <v>301</v>
      </c>
      <c r="B223" s="23" t="s">
        <v>299</v>
      </c>
      <c r="C223" s="11"/>
      <c r="D223" s="11"/>
      <c r="E223" s="11"/>
      <c r="F223" s="54"/>
      <c r="G223" s="54"/>
      <c r="H223" s="54"/>
      <c r="I223" s="54"/>
      <c r="J223" s="54"/>
      <c r="K223" s="11"/>
      <c r="L223" s="58"/>
      <c r="M223" s="58"/>
      <c r="N223" s="58"/>
    </row>
    <row r="224" spans="1:16" s="7" customFormat="1" ht="51.75" hidden="1" customHeight="1" x14ac:dyDescent="0.3">
      <c r="A224" s="4" t="s">
        <v>2</v>
      </c>
      <c r="B224" s="8" t="s">
        <v>1</v>
      </c>
      <c r="C224" s="6"/>
      <c r="D224" s="6"/>
      <c r="E224" s="6"/>
      <c r="F224" s="48"/>
      <c r="G224" s="48"/>
      <c r="H224" s="48"/>
      <c r="I224" s="48">
        <f t="shared" si="60"/>
        <v>0</v>
      </c>
      <c r="J224" s="48">
        <f t="shared" si="60"/>
        <v>0</v>
      </c>
      <c r="K224" s="6">
        <f t="shared" si="60"/>
        <v>0</v>
      </c>
      <c r="L224" s="59" t="e">
        <f>#REF!-C224</f>
        <v>#REF!</v>
      </c>
      <c r="M224" s="59" t="e">
        <f>#REF!-D224</f>
        <v>#REF!</v>
      </c>
      <c r="N224" s="59" t="e">
        <f>#REF!-E224</f>
        <v>#REF!</v>
      </c>
      <c r="P224" s="67"/>
    </row>
    <row r="225" spans="1:16" ht="48" hidden="1" customHeight="1" x14ac:dyDescent="0.3">
      <c r="A225" s="9" t="s">
        <v>303</v>
      </c>
      <c r="B225" s="23" t="s">
        <v>302</v>
      </c>
      <c r="C225" s="11"/>
      <c r="D225" s="11"/>
      <c r="E225" s="11"/>
      <c r="F225" s="54"/>
      <c r="G225" s="54"/>
      <c r="H225" s="54"/>
      <c r="I225" s="54"/>
      <c r="J225" s="54"/>
      <c r="K225" s="11"/>
      <c r="L225" s="58"/>
      <c r="M225" s="58"/>
      <c r="N225" s="58"/>
    </row>
    <row r="226" spans="1:16" s="7" customFormat="1" ht="25.5" customHeight="1" x14ac:dyDescent="0.3">
      <c r="A226" s="22"/>
      <c r="B226" s="5" t="s">
        <v>0</v>
      </c>
      <c r="C226" s="6">
        <f t="shared" ref="C226:H226" si="64">C17+C110</f>
        <v>9001016.9600000009</v>
      </c>
      <c r="D226" s="6">
        <f t="shared" si="64"/>
        <v>8781470.5800000001</v>
      </c>
      <c r="E226" s="6">
        <f t="shared" si="64"/>
        <v>7077798.8200000003</v>
      </c>
      <c r="F226" s="48" t="e">
        <f t="shared" si="64"/>
        <v>#REF!</v>
      </c>
      <c r="G226" s="48" t="e">
        <f t="shared" si="64"/>
        <v>#REF!</v>
      </c>
      <c r="H226" s="48" t="e">
        <f t="shared" si="64"/>
        <v>#REF!</v>
      </c>
      <c r="I226" s="48" t="e">
        <f t="shared" si="60"/>
        <v>#REF!</v>
      </c>
      <c r="J226" s="48" t="e">
        <f t="shared" si="60"/>
        <v>#REF!</v>
      </c>
      <c r="K226" s="48" t="e">
        <f t="shared" si="60"/>
        <v>#REF!</v>
      </c>
      <c r="L226" s="59" t="e">
        <f>#REF!-C226</f>
        <v>#REF!</v>
      </c>
      <c r="M226" s="59" t="e">
        <f>#REF!-D226</f>
        <v>#REF!</v>
      </c>
      <c r="N226" s="59" t="e">
        <f>#REF!-E226</f>
        <v>#REF!</v>
      </c>
      <c r="P226" s="67"/>
    </row>
  </sheetData>
  <mergeCells count="25">
    <mergeCell ref="L15:L16"/>
    <mergeCell ref="M15:N15"/>
    <mergeCell ref="A15:A16"/>
    <mergeCell ref="B15:B16"/>
    <mergeCell ref="C15:C16"/>
    <mergeCell ref="D15:E15"/>
    <mergeCell ref="F15:F16"/>
    <mergeCell ref="G15:H15"/>
    <mergeCell ref="I15:I16"/>
    <mergeCell ref="J15:K15"/>
    <mergeCell ref="A12:H12"/>
    <mergeCell ref="C14:E14"/>
    <mergeCell ref="F14:H14"/>
    <mergeCell ref="I14:K14"/>
    <mergeCell ref="L14:N14"/>
    <mergeCell ref="C10:E10"/>
    <mergeCell ref="F1:H1"/>
    <mergeCell ref="F2:H2"/>
    <mergeCell ref="F3:H3"/>
    <mergeCell ref="F4:H4"/>
    <mergeCell ref="F5:H5"/>
    <mergeCell ref="F6:H6"/>
    <mergeCell ref="F7:H7"/>
    <mergeCell ref="F8:H8"/>
    <mergeCell ref="F10:H10"/>
  </mergeCells>
  <pageMargins left="0.98425196850393704" right="0.39370078740157483" top="0.78740157480314965" bottom="0.78740157480314965" header="0.19685039370078741" footer="0.23622047244094491"/>
  <pageSetup paperSize="9" scale="54" orientation="portrait" r:id="rId1"/>
  <headerFooter alignWithMargins="0"/>
  <rowBreaks count="2" manualBreakCount="2">
    <brk id="157" max="10" man="1"/>
    <brk id="185" max="10" man="1"/>
  </rowBreaks>
  <colBreaks count="1" manualBreakCount="1">
    <brk id="5" max="2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2021-12-07T15:06:47Z</cp:lastPrinted>
  <dcterms:created xsi:type="dcterms:W3CDTF">2020-11-06T11:10:42Z</dcterms:created>
  <dcterms:modified xsi:type="dcterms:W3CDTF">2021-12-20T12:21:59Z</dcterms:modified>
</cp:coreProperties>
</file>