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3\УТОЧНЕНИЕ ФЕВРАЛЬ\РЕШЕНИЕ\"/>
    </mc:Choice>
  </mc:AlternateContent>
  <bookViews>
    <workbookView xWindow="-120" yWindow="-120" windowWidth="29040" windowHeight="15840"/>
  </bookViews>
  <sheets>
    <sheet name="доходы" sheetId="4" r:id="rId1"/>
  </sheets>
  <definedNames>
    <definedName name="_xlnm.Print_Titles" localSheetId="0">доходы!$A:$B,доходы!$8:$9</definedName>
    <definedName name="_xlnm.Print_Area" localSheetId="0">доходы!$A$1:$K$250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3" i="4" l="1"/>
  <c r="H163" i="4"/>
  <c r="F163" i="4"/>
  <c r="H231" i="4" l="1"/>
  <c r="G231" i="4"/>
  <c r="F231" i="4"/>
  <c r="K200" i="4"/>
  <c r="J200" i="4"/>
  <c r="I200" i="4"/>
  <c r="K181" i="4" l="1"/>
  <c r="J181" i="4"/>
  <c r="I181" i="4"/>
  <c r="I166" i="4"/>
  <c r="J166" i="4"/>
  <c r="K166" i="4"/>
  <c r="I153" i="4"/>
  <c r="J153" i="4"/>
  <c r="K153" i="4"/>
  <c r="I154" i="4"/>
  <c r="J154" i="4"/>
  <c r="K154" i="4"/>
  <c r="I155" i="4"/>
  <c r="J155" i="4"/>
  <c r="K155" i="4"/>
  <c r="I156" i="4"/>
  <c r="J156" i="4"/>
  <c r="K156" i="4"/>
  <c r="I157" i="4"/>
  <c r="J157" i="4"/>
  <c r="K157" i="4"/>
  <c r="I228" i="4"/>
  <c r="J228" i="4"/>
  <c r="K228" i="4"/>
  <c r="I227" i="4"/>
  <c r="J227" i="4"/>
  <c r="K227" i="4"/>
  <c r="I134" i="4"/>
  <c r="J134" i="4"/>
  <c r="K134" i="4"/>
  <c r="I135" i="4"/>
  <c r="J135" i="4"/>
  <c r="K135" i="4"/>
  <c r="F13" i="4"/>
  <c r="H235" i="4"/>
  <c r="H233" i="4" s="1"/>
  <c r="G235" i="4"/>
  <c r="G233" i="4" s="1"/>
  <c r="F235" i="4"/>
  <c r="F233" i="4" s="1"/>
  <c r="H230" i="4"/>
  <c r="G230" i="4"/>
  <c r="F230" i="4"/>
  <c r="H224" i="4"/>
  <c r="H222" i="4" s="1"/>
  <c r="G224" i="4"/>
  <c r="G222" i="4" s="1"/>
  <c r="F224" i="4"/>
  <c r="F222" i="4" s="1"/>
  <c r="H209" i="4"/>
  <c r="G209" i="4"/>
  <c r="F209" i="4"/>
  <c r="H206" i="4"/>
  <c r="G206" i="4"/>
  <c r="F206" i="4"/>
  <c r="H182" i="4"/>
  <c r="G182" i="4"/>
  <c r="F182" i="4"/>
  <c r="H180" i="4"/>
  <c r="G180" i="4"/>
  <c r="F180" i="4"/>
  <c r="H178" i="4"/>
  <c r="H167" i="4" s="1"/>
  <c r="G178" i="4"/>
  <c r="F178" i="4"/>
  <c r="H176" i="4"/>
  <c r="G176" i="4"/>
  <c r="F176" i="4"/>
  <c r="H174" i="4"/>
  <c r="G174" i="4"/>
  <c r="F174" i="4"/>
  <c r="H172" i="4"/>
  <c r="G172" i="4"/>
  <c r="F172" i="4"/>
  <c r="H170" i="4"/>
  <c r="G170" i="4"/>
  <c r="F170" i="4"/>
  <c r="H168" i="4"/>
  <c r="G168" i="4"/>
  <c r="F168" i="4"/>
  <c r="H160" i="4"/>
  <c r="G160" i="4"/>
  <c r="F160" i="4"/>
  <c r="H151" i="4"/>
  <c r="G151" i="4"/>
  <c r="F151" i="4"/>
  <c r="H148" i="4"/>
  <c r="G148" i="4"/>
  <c r="F148" i="4"/>
  <c r="H141" i="4"/>
  <c r="G141" i="4"/>
  <c r="F141" i="4"/>
  <c r="H137" i="4"/>
  <c r="G137" i="4"/>
  <c r="F137" i="4"/>
  <c r="H133" i="4"/>
  <c r="G133" i="4"/>
  <c r="F133" i="4"/>
  <c r="H127" i="4"/>
  <c r="G127" i="4"/>
  <c r="F127" i="4"/>
  <c r="F126" i="4"/>
  <c r="H121" i="4"/>
  <c r="G121" i="4"/>
  <c r="F121" i="4"/>
  <c r="H117" i="4"/>
  <c r="G117" i="4"/>
  <c r="F117" i="4"/>
  <c r="H113" i="4"/>
  <c r="G113" i="4"/>
  <c r="F113" i="4"/>
  <c r="F106" i="4" s="1"/>
  <c r="H108" i="4"/>
  <c r="G108" i="4"/>
  <c r="F108" i="4"/>
  <c r="H96" i="4"/>
  <c r="G96" i="4"/>
  <c r="F96" i="4"/>
  <c r="H89" i="4"/>
  <c r="G89" i="4"/>
  <c r="F89" i="4"/>
  <c r="H86" i="4"/>
  <c r="G86" i="4"/>
  <c r="F86" i="4"/>
  <c r="H74" i="4"/>
  <c r="G74" i="4"/>
  <c r="F74" i="4"/>
  <c r="H66" i="4"/>
  <c r="H65" i="4" s="1"/>
  <c r="G66" i="4"/>
  <c r="F66" i="4"/>
  <c r="F65" i="4" s="1"/>
  <c r="G65" i="4"/>
  <c r="H62" i="4"/>
  <c r="G62" i="4"/>
  <c r="F62" i="4"/>
  <c r="H58" i="4"/>
  <c r="G58" i="4"/>
  <c r="F58" i="4"/>
  <c r="H51" i="4"/>
  <c r="H49" i="4" s="1"/>
  <c r="H48" i="4" s="1"/>
  <c r="G51" i="4"/>
  <c r="G49" i="4" s="1"/>
  <c r="F51" i="4"/>
  <c r="F49" i="4" s="1"/>
  <c r="H41" i="4"/>
  <c r="H40" i="4" s="1"/>
  <c r="G41" i="4"/>
  <c r="G40" i="4" s="1"/>
  <c r="F41" i="4"/>
  <c r="F40" i="4" s="1"/>
  <c r="H37" i="4"/>
  <c r="H35" i="4" s="1"/>
  <c r="G37" i="4"/>
  <c r="G35" i="4" s="1"/>
  <c r="F37" i="4"/>
  <c r="F35" i="4" s="1"/>
  <c r="H25" i="4"/>
  <c r="H24" i="4" s="1"/>
  <c r="G25" i="4"/>
  <c r="G24" i="4" s="1"/>
  <c r="F25" i="4"/>
  <c r="F24" i="4" s="1"/>
  <c r="H19" i="4"/>
  <c r="H18" i="4" s="1"/>
  <c r="G19" i="4"/>
  <c r="G18" i="4" s="1"/>
  <c r="F19" i="4"/>
  <c r="F18" i="4" s="1"/>
  <c r="H12" i="4"/>
  <c r="H11" i="4" s="1"/>
  <c r="G12" i="4"/>
  <c r="G11" i="4" s="1"/>
  <c r="F12" i="4"/>
  <c r="F11" i="4" s="1"/>
  <c r="H80" i="4" l="1"/>
  <c r="F80" i="4"/>
  <c r="F205" i="4"/>
  <c r="G205" i="4"/>
  <c r="H205" i="4"/>
  <c r="F167" i="4"/>
  <c r="G167" i="4"/>
  <c r="G120" i="4" s="1"/>
  <c r="G116" i="4" s="1"/>
  <c r="G106" i="4"/>
  <c r="F120" i="4"/>
  <c r="F116" i="4" s="1"/>
  <c r="H120" i="4"/>
  <c r="F48" i="4"/>
  <c r="G80" i="4"/>
  <c r="G72" i="4" s="1"/>
  <c r="H106" i="4"/>
  <c r="F72" i="4"/>
  <c r="H72" i="4"/>
  <c r="G48" i="4"/>
  <c r="D180" i="4"/>
  <c r="J180" i="4" s="1"/>
  <c r="E180" i="4"/>
  <c r="K180" i="4" s="1"/>
  <c r="C180" i="4"/>
  <c r="I180" i="4" s="1"/>
  <c r="C126" i="4"/>
  <c r="F10" i="4" l="1"/>
  <c r="H10" i="4"/>
  <c r="H116" i="4"/>
  <c r="G115" i="4"/>
  <c r="G10" i="4"/>
  <c r="H115" i="4"/>
  <c r="F115" i="4"/>
  <c r="I102" i="4"/>
  <c r="J102" i="4"/>
  <c r="K102" i="4"/>
  <c r="O102" i="4"/>
  <c r="P102" i="4"/>
  <c r="Q102" i="4"/>
  <c r="U102" i="4"/>
  <c r="V102" i="4"/>
  <c r="W102" i="4"/>
  <c r="E224" i="4"/>
  <c r="D224" i="4"/>
  <c r="T209" i="4"/>
  <c r="S209" i="4"/>
  <c r="R209" i="4"/>
  <c r="N209" i="4"/>
  <c r="M209" i="4"/>
  <c r="L209" i="4"/>
  <c r="D209" i="4"/>
  <c r="E209" i="4"/>
  <c r="C209" i="4"/>
  <c r="C224" i="4"/>
  <c r="T133" i="4"/>
  <c r="S133" i="4"/>
  <c r="R133" i="4"/>
  <c r="N133" i="4"/>
  <c r="M133" i="4"/>
  <c r="L133" i="4"/>
  <c r="D133" i="4"/>
  <c r="E133" i="4"/>
  <c r="C133" i="4"/>
  <c r="F250" i="4" l="1"/>
  <c r="H250" i="4"/>
  <c r="G250" i="4"/>
  <c r="T235" i="4"/>
  <c r="S235" i="4"/>
  <c r="R235" i="4"/>
  <c r="N235" i="4"/>
  <c r="M235" i="4"/>
  <c r="L235" i="4"/>
  <c r="D235" i="4"/>
  <c r="E235" i="4"/>
  <c r="C235" i="4"/>
  <c r="T160" i="4"/>
  <c r="S160" i="4"/>
  <c r="R160" i="4"/>
  <c r="N160" i="4"/>
  <c r="M160" i="4"/>
  <c r="L160" i="4"/>
  <c r="D160" i="4"/>
  <c r="E160" i="4"/>
  <c r="C160" i="4"/>
  <c r="I104" i="4" l="1"/>
  <c r="J104" i="4"/>
  <c r="K104" i="4"/>
  <c r="O104" i="4"/>
  <c r="P104" i="4"/>
  <c r="Q104" i="4"/>
  <c r="U104" i="4"/>
  <c r="V104" i="4"/>
  <c r="W104" i="4"/>
  <c r="T96" i="4"/>
  <c r="S96" i="4"/>
  <c r="R96" i="4"/>
  <c r="N96" i="4"/>
  <c r="M96" i="4"/>
  <c r="L96" i="4"/>
  <c r="D96" i="4"/>
  <c r="E96" i="4"/>
  <c r="C96" i="4"/>
  <c r="I94" i="4"/>
  <c r="J94" i="4"/>
  <c r="K94" i="4"/>
  <c r="O94" i="4"/>
  <c r="P94" i="4"/>
  <c r="Q94" i="4"/>
  <c r="U94" i="4"/>
  <c r="V94" i="4"/>
  <c r="W94" i="4"/>
  <c r="O91" i="4"/>
  <c r="P91" i="4"/>
  <c r="Q91" i="4"/>
  <c r="U91" i="4"/>
  <c r="V91" i="4"/>
  <c r="W91" i="4"/>
  <c r="O76" i="4"/>
  <c r="P76" i="4"/>
  <c r="Q76" i="4"/>
  <c r="O77" i="4"/>
  <c r="P77" i="4"/>
  <c r="Q77" i="4"/>
  <c r="U75" i="4"/>
  <c r="V75" i="4"/>
  <c r="W75" i="4"/>
  <c r="U76" i="4"/>
  <c r="V76" i="4"/>
  <c r="W76" i="4"/>
  <c r="U77" i="4"/>
  <c r="V77" i="4"/>
  <c r="W77" i="4"/>
  <c r="U78" i="4"/>
  <c r="V78" i="4"/>
  <c r="W78" i="4"/>
  <c r="U73" i="4"/>
  <c r="V73" i="4"/>
  <c r="W73" i="4"/>
  <c r="U67" i="4"/>
  <c r="V67" i="4"/>
  <c r="W67" i="4"/>
  <c r="U68" i="4"/>
  <c r="V68" i="4"/>
  <c r="W68" i="4"/>
  <c r="U69" i="4"/>
  <c r="V69" i="4"/>
  <c r="W69" i="4"/>
  <c r="U70" i="4"/>
  <c r="V70" i="4"/>
  <c r="W70" i="4"/>
  <c r="U71" i="4"/>
  <c r="V71" i="4"/>
  <c r="W71" i="4"/>
  <c r="I91" i="4"/>
  <c r="J91" i="4"/>
  <c r="K91" i="4"/>
  <c r="I75" i="4"/>
  <c r="J75" i="4"/>
  <c r="K75" i="4"/>
  <c r="I76" i="4"/>
  <c r="J76" i="4"/>
  <c r="K76" i="4"/>
  <c r="I77" i="4"/>
  <c r="J77" i="4"/>
  <c r="K77" i="4"/>
  <c r="I78" i="4"/>
  <c r="J78" i="4"/>
  <c r="K78" i="4"/>
  <c r="I73" i="4"/>
  <c r="J73" i="4"/>
  <c r="K73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C74" i="4"/>
  <c r="T51" i="4"/>
  <c r="T49" i="4" s="1"/>
  <c r="S51" i="4"/>
  <c r="S49" i="4" s="1"/>
  <c r="R51" i="4"/>
  <c r="N51" i="4"/>
  <c r="N49" i="4" s="1"/>
  <c r="M51" i="4"/>
  <c r="M49" i="4" s="1"/>
  <c r="L51" i="4"/>
  <c r="L49" i="4" s="1"/>
  <c r="D51" i="4"/>
  <c r="D49" i="4" s="1"/>
  <c r="E51" i="4"/>
  <c r="E49" i="4" s="1"/>
  <c r="C51" i="4"/>
  <c r="C49" i="4" s="1"/>
  <c r="U50" i="4"/>
  <c r="V50" i="4"/>
  <c r="W50" i="4"/>
  <c r="U53" i="4"/>
  <c r="V53" i="4"/>
  <c r="W53" i="4"/>
  <c r="U54" i="4"/>
  <c r="V54" i="4"/>
  <c r="W54" i="4"/>
  <c r="U55" i="4"/>
  <c r="V55" i="4"/>
  <c r="W55" i="4"/>
  <c r="U56" i="4"/>
  <c r="V56" i="4"/>
  <c r="W56" i="4"/>
  <c r="U57" i="4"/>
  <c r="V57" i="4"/>
  <c r="W57" i="4"/>
  <c r="U59" i="4"/>
  <c r="V59" i="4"/>
  <c r="W59" i="4"/>
  <c r="U60" i="4"/>
  <c r="V60" i="4"/>
  <c r="W60" i="4"/>
  <c r="U61" i="4"/>
  <c r="V61" i="4"/>
  <c r="W61" i="4"/>
  <c r="U63" i="4"/>
  <c r="V63" i="4"/>
  <c r="W63" i="4"/>
  <c r="U64" i="4"/>
  <c r="V64" i="4"/>
  <c r="W64" i="4"/>
  <c r="O50" i="4"/>
  <c r="P50" i="4"/>
  <c r="Q50" i="4"/>
  <c r="O53" i="4"/>
  <c r="P53" i="4"/>
  <c r="Q53" i="4"/>
  <c r="O54" i="4"/>
  <c r="P54" i="4"/>
  <c r="Q54" i="4"/>
  <c r="O55" i="4"/>
  <c r="P55" i="4"/>
  <c r="Q55" i="4"/>
  <c r="O56" i="4"/>
  <c r="P56" i="4"/>
  <c r="Q56" i="4"/>
  <c r="O57" i="4"/>
  <c r="P57" i="4"/>
  <c r="Q57" i="4"/>
  <c r="O59" i="4"/>
  <c r="P59" i="4"/>
  <c r="Q59" i="4"/>
  <c r="O60" i="4"/>
  <c r="P60" i="4"/>
  <c r="Q60" i="4"/>
  <c r="O61" i="4"/>
  <c r="P61" i="4"/>
  <c r="Q61" i="4"/>
  <c r="O63" i="4"/>
  <c r="P63" i="4"/>
  <c r="Q63" i="4"/>
  <c r="O64" i="4"/>
  <c r="P64" i="4"/>
  <c r="Q64" i="4"/>
  <c r="I50" i="4"/>
  <c r="J50" i="4"/>
  <c r="K50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9" i="4"/>
  <c r="J59" i="4"/>
  <c r="K59" i="4"/>
  <c r="I60" i="4"/>
  <c r="J60" i="4"/>
  <c r="K60" i="4"/>
  <c r="I61" i="4"/>
  <c r="J61" i="4"/>
  <c r="K61" i="4"/>
  <c r="I63" i="4"/>
  <c r="J63" i="4"/>
  <c r="K63" i="4"/>
  <c r="I64" i="4"/>
  <c r="J64" i="4"/>
  <c r="K64" i="4"/>
  <c r="T41" i="4"/>
  <c r="S41" i="4"/>
  <c r="R41" i="4"/>
  <c r="N41" i="4"/>
  <c r="M41" i="4"/>
  <c r="L41" i="4"/>
  <c r="I42" i="4"/>
  <c r="J42" i="4"/>
  <c r="K42" i="4"/>
  <c r="O42" i="4"/>
  <c r="P42" i="4"/>
  <c r="Q42" i="4"/>
  <c r="U42" i="4"/>
  <c r="V42" i="4"/>
  <c r="W42" i="4"/>
  <c r="I43" i="4"/>
  <c r="J43" i="4"/>
  <c r="K43" i="4"/>
  <c r="O43" i="4"/>
  <c r="P43" i="4"/>
  <c r="Q43" i="4"/>
  <c r="U43" i="4"/>
  <c r="V43" i="4"/>
  <c r="W43" i="4"/>
  <c r="I44" i="4"/>
  <c r="J44" i="4"/>
  <c r="K44" i="4"/>
  <c r="O44" i="4"/>
  <c r="P44" i="4"/>
  <c r="Q44" i="4"/>
  <c r="U44" i="4"/>
  <c r="V44" i="4"/>
  <c r="W44" i="4"/>
  <c r="D41" i="4"/>
  <c r="E41" i="4"/>
  <c r="C41" i="4"/>
  <c r="C40" i="4" s="1"/>
  <c r="I34" i="4"/>
  <c r="J34" i="4"/>
  <c r="K34" i="4"/>
  <c r="O34" i="4"/>
  <c r="P34" i="4"/>
  <c r="Q34" i="4"/>
  <c r="U34" i="4"/>
  <c r="V34" i="4"/>
  <c r="W34" i="4"/>
  <c r="O13" i="4"/>
  <c r="P13" i="4"/>
  <c r="Q13" i="4"/>
  <c r="O14" i="4"/>
  <c r="P14" i="4"/>
  <c r="Q14" i="4"/>
  <c r="O15" i="4"/>
  <c r="P15" i="4"/>
  <c r="Q15" i="4"/>
  <c r="O16" i="4"/>
  <c r="P16" i="4"/>
  <c r="Q16" i="4"/>
  <c r="O17" i="4"/>
  <c r="P17" i="4"/>
  <c r="Q17" i="4"/>
  <c r="O20" i="4"/>
  <c r="P20" i="4"/>
  <c r="Q20" i="4"/>
  <c r="O21" i="4"/>
  <c r="P21" i="4"/>
  <c r="Q21" i="4"/>
  <c r="O22" i="4"/>
  <c r="P22" i="4"/>
  <c r="Q22" i="4"/>
  <c r="O23" i="4"/>
  <c r="P23" i="4"/>
  <c r="Q23" i="4"/>
  <c r="O26" i="4"/>
  <c r="P26" i="4"/>
  <c r="Q26" i="4"/>
  <c r="O27" i="4"/>
  <c r="P27" i="4"/>
  <c r="Q27" i="4"/>
  <c r="O28" i="4"/>
  <c r="P28" i="4"/>
  <c r="Q28" i="4"/>
  <c r="O29" i="4"/>
  <c r="P29" i="4"/>
  <c r="Q29" i="4"/>
  <c r="O30" i="4"/>
  <c r="P30" i="4"/>
  <c r="Q30" i="4"/>
  <c r="O31" i="4"/>
  <c r="P31" i="4"/>
  <c r="Q31" i="4"/>
  <c r="O32" i="4"/>
  <c r="P32" i="4"/>
  <c r="Q32" i="4"/>
  <c r="O33" i="4"/>
  <c r="P33" i="4"/>
  <c r="Q33" i="4"/>
  <c r="O36" i="4"/>
  <c r="P36" i="4"/>
  <c r="Q36" i="4"/>
  <c r="O38" i="4"/>
  <c r="P38" i="4"/>
  <c r="Q38" i="4"/>
  <c r="O39" i="4"/>
  <c r="P39" i="4"/>
  <c r="Q39" i="4"/>
  <c r="O45" i="4"/>
  <c r="P45" i="4"/>
  <c r="Q45" i="4"/>
  <c r="O46" i="4"/>
  <c r="P46" i="4"/>
  <c r="Q46" i="4"/>
  <c r="O47" i="4"/>
  <c r="P47" i="4"/>
  <c r="Q47" i="4"/>
  <c r="O67" i="4"/>
  <c r="P67" i="4"/>
  <c r="Q67" i="4"/>
  <c r="O68" i="4"/>
  <c r="P68" i="4"/>
  <c r="Q68" i="4"/>
  <c r="O69" i="4"/>
  <c r="P69" i="4"/>
  <c r="Q69" i="4"/>
  <c r="O70" i="4"/>
  <c r="P70" i="4"/>
  <c r="Q70" i="4"/>
  <c r="O71" i="4"/>
  <c r="P71" i="4"/>
  <c r="Q71" i="4"/>
  <c r="O73" i="4"/>
  <c r="P73" i="4"/>
  <c r="Q73" i="4"/>
  <c r="O75" i="4"/>
  <c r="P75" i="4"/>
  <c r="Q75" i="4"/>
  <c r="O78" i="4"/>
  <c r="P78" i="4"/>
  <c r="Q78" i="4"/>
  <c r="O79" i="4"/>
  <c r="P79" i="4"/>
  <c r="Q79" i="4"/>
  <c r="O81" i="4"/>
  <c r="P81" i="4"/>
  <c r="Q81" i="4"/>
  <c r="O82" i="4"/>
  <c r="P82" i="4"/>
  <c r="Q82" i="4"/>
  <c r="O83" i="4"/>
  <c r="P83" i="4"/>
  <c r="Q83" i="4"/>
  <c r="O84" i="4"/>
  <c r="P84" i="4"/>
  <c r="Q84" i="4"/>
  <c r="O85" i="4"/>
  <c r="P85" i="4"/>
  <c r="Q85" i="4"/>
  <c r="O87" i="4"/>
  <c r="P87" i="4"/>
  <c r="Q87" i="4"/>
  <c r="O88" i="4"/>
  <c r="P88" i="4"/>
  <c r="Q88" i="4"/>
  <c r="O90" i="4"/>
  <c r="P90" i="4"/>
  <c r="Q90" i="4"/>
  <c r="O92" i="4"/>
  <c r="P92" i="4"/>
  <c r="Q92" i="4"/>
  <c r="O93" i="4"/>
  <c r="P93" i="4"/>
  <c r="Q93" i="4"/>
  <c r="O95" i="4"/>
  <c r="P95" i="4"/>
  <c r="Q95" i="4"/>
  <c r="O97" i="4"/>
  <c r="P97" i="4"/>
  <c r="Q97" i="4"/>
  <c r="O98" i="4"/>
  <c r="P98" i="4"/>
  <c r="Q98" i="4"/>
  <c r="O99" i="4"/>
  <c r="P99" i="4"/>
  <c r="Q99" i="4"/>
  <c r="O100" i="4"/>
  <c r="P100" i="4"/>
  <c r="Q100" i="4"/>
  <c r="O101" i="4"/>
  <c r="P101" i="4"/>
  <c r="Q101" i="4"/>
  <c r="O103" i="4"/>
  <c r="P103" i="4"/>
  <c r="Q103" i="4"/>
  <c r="O105" i="4"/>
  <c r="P105" i="4"/>
  <c r="Q105" i="4"/>
  <c r="O107" i="4"/>
  <c r="P107" i="4"/>
  <c r="Q107" i="4"/>
  <c r="O109" i="4"/>
  <c r="P109" i="4"/>
  <c r="Q109" i="4"/>
  <c r="O110" i="4"/>
  <c r="P110" i="4"/>
  <c r="Q110" i="4"/>
  <c r="O111" i="4"/>
  <c r="P111" i="4"/>
  <c r="Q111" i="4"/>
  <c r="O112" i="4"/>
  <c r="P112" i="4"/>
  <c r="Q112" i="4"/>
  <c r="O114" i="4"/>
  <c r="P114" i="4"/>
  <c r="Q114" i="4"/>
  <c r="O118" i="4"/>
  <c r="P118" i="4"/>
  <c r="Q118" i="4"/>
  <c r="O119" i="4"/>
  <c r="P119" i="4"/>
  <c r="Q119" i="4"/>
  <c r="O122" i="4"/>
  <c r="P122" i="4"/>
  <c r="Q122" i="4"/>
  <c r="O123" i="4"/>
  <c r="P123" i="4"/>
  <c r="Q123" i="4"/>
  <c r="O124" i="4"/>
  <c r="P124" i="4"/>
  <c r="Q124" i="4"/>
  <c r="O125" i="4"/>
  <c r="P125" i="4"/>
  <c r="Q125" i="4"/>
  <c r="O126" i="4"/>
  <c r="P126" i="4"/>
  <c r="Q126" i="4"/>
  <c r="O128" i="4"/>
  <c r="P128" i="4"/>
  <c r="Q128" i="4"/>
  <c r="O129" i="4"/>
  <c r="P129" i="4"/>
  <c r="Q129" i="4"/>
  <c r="O130" i="4"/>
  <c r="P130" i="4"/>
  <c r="Q130" i="4"/>
  <c r="O133" i="4"/>
  <c r="P133" i="4"/>
  <c r="Q133" i="4"/>
  <c r="O136" i="4"/>
  <c r="P136" i="4"/>
  <c r="Q136" i="4"/>
  <c r="O138" i="4"/>
  <c r="P138" i="4"/>
  <c r="Q138" i="4"/>
  <c r="O139" i="4"/>
  <c r="P139" i="4"/>
  <c r="Q139" i="4"/>
  <c r="O140" i="4"/>
  <c r="P140" i="4"/>
  <c r="Q140" i="4"/>
  <c r="O142" i="4"/>
  <c r="P142" i="4"/>
  <c r="Q142" i="4"/>
  <c r="O143" i="4"/>
  <c r="P143" i="4"/>
  <c r="Q143" i="4"/>
  <c r="O144" i="4"/>
  <c r="P144" i="4"/>
  <c r="Q144" i="4"/>
  <c r="O145" i="4"/>
  <c r="P145" i="4"/>
  <c r="Q145" i="4"/>
  <c r="O146" i="4"/>
  <c r="P146" i="4"/>
  <c r="Q146" i="4"/>
  <c r="O147" i="4"/>
  <c r="P147" i="4"/>
  <c r="Q147" i="4"/>
  <c r="O149" i="4"/>
  <c r="P149" i="4"/>
  <c r="Q149" i="4"/>
  <c r="O150" i="4"/>
  <c r="P150" i="4"/>
  <c r="Q150" i="4"/>
  <c r="O152" i="4"/>
  <c r="P152" i="4"/>
  <c r="Q152" i="4"/>
  <c r="O154" i="4"/>
  <c r="P154" i="4"/>
  <c r="Q154" i="4"/>
  <c r="O155" i="4"/>
  <c r="P155" i="4"/>
  <c r="Q155" i="4"/>
  <c r="O156" i="4"/>
  <c r="P156" i="4"/>
  <c r="Q156" i="4"/>
  <c r="O157" i="4"/>
  <c r="P157" i="4"/>
  <c r="Q157" i="4"/>
  <c r="O158" i="4"/>
  <c r="P158" i="4"/>
  <c r="Q158" i="4"/>
  <c r="O159" i="4"/>
  <c r="P159" i="4"/>
  <c r="Q159" i="4"/>
  <c r="O163" i="4"/>
  <c r="P163" i="4"/>
  <c r="Q163" i="4"/>
  <c r="O169" i="4"/>
  <c r="P169" i="4"/>
  <c r="Q169" i="4"/>
  <c r="O171" i="4"/>
  <c r="P171" i="4"/>
  <c r="Q171" i="4"/>
  <c r="O173" i="4"/>
  <c r="P173" i="4"/>
  <c r="Q173" i="4"/>
  <c r="O175" i="4"/>
  <c r="P175" i="4"/>
  <c r="Q175" i="4"/>
  <c r="O177" i="4"/>
  <c r="P177" i="4"/>
  <c r="Q177" i="4"/>
  <c r="O179" i="4"/>
  <c r="P179" i="4"/>
  <c r="Q179" i="4"/>
  <c r="O183" i="4"/>
  <c r="P183" i="4"/>
  <c r="Q183" i="4"/>
  <c r="O184" i="4"/>
  <c r="P184" i="4"/>
  <c r="Q184" i="4"/>
  <c r="O185" i="4"/>
  <c r="P185" i="4"/>
  <c r="Q185" i="4"/>
  <c r="O186" i="4"/>
  <c r="P186" i="4"/>
  <c r="Q186" i="4"/>
  <c r="O187" i="4"/>
  <c r="P187" i="4"/>
  <c r="Q187" i="4"/>
  <c r="O188" i="4"/>
  <c r="P188" i="4"/>
  <c r="Q188" i="4"/>
  <c r="O189" i="4"/>
  <c r="P189" i="4"/>
  <c r="Q189" i="4"/>
  <c r="O190" i="4"/>
  <c r="P190" i="4"/>
  <c r="Q190" i="4"/>
  <c r="O191" i="4"/>
  <c r="P191" i="4"/>
  <c r="Q191" i="4"/>
  <c r="O192" i="4"/>
  <c r="P192" i="4"/>
  <c r="Q192" i="4"/>
  <c r="O193" i="4"/>
  <c r="P193" i="4"/>
  <c r="Q193" i="4"/>
  <c r="O194" i="4"/>
  <c r="P194" i="4"/>
  <c r="Q194" i="4"/>
  <c r="O195" i="4"/>
  <c r="P195" i="4"/>
  <c r="Q195" i="4"/>
  <c r="O196" i="4"/>
  <c r="P196" i="4"/>
  <c r="Q196" i="4"/>
  <c r="O197" i="4"/>
  <c r="P197" i="4"/>
  <c r="Q197" i="4"/>
  <c r="O198" i="4"/>
  <c r="P198" i="4"/>
  <c r="Q198" i="4"/>
  <c r="O199" i="4"/>
  <c r="P199" i="4"/>
  <c r="Q199" i="4"/>
  <c r="O200" i="4"/>
  <c r="P200" i="4"/>
  <c r="Q200" i="4"/>
  <c r="O201" i="4"/>
  <c r="P201" i="4"/>
  <c r="Q201" i="4"/>
  <c r="O202" i="4"/>
  <c r="P202" i="4"/>
  <c r="Q202" i="4"/>
  <c r="O203" i="4"/>
  <c r="P203" i="4"/>
  <c r="Q203" i="4"/>
  <c r="O204" i="4"/>
  <c r="P204" i="4"/>
  <c r="Q204" i="4"/>
  <c r="O207" i="4"/>
  <c r="P207" i="4"/>
  <c r="Q207" i="4"/>
  <c r="O208" i="4"/>
  <c r="P208" i="4"/>
  <c r="Q208" i="4"/>
  <c r="O210" i="4"/>
  <c r="P210" i="4"/>
  <c r="Q210" i="4"/>
  <c r="O211" i="4"/>
  <c r="P211" i="4"/>
  <c r="Q211" i="4"/>
  <c r="O212" i="4"/>
  <c r="P212" i="4"/>
  <c r="Q212" i="4"/>
  <c r="O213" i="4"/>
  <c r="P213" i="4"/>
  <c r="Q213" i="4"/>
  <c r="O214" i="4"/>
  <c r="P214" i="4"/>
  <c r="Q214" i="4"/>
  <c r="O215" i="4"/>
  <c r="P215" i="4"/>
  <c r="Q215" i="4"/>
  <c r="O216" i="4"/>
  <c r="P216" i="4"/>
  <c r="Q216" i="4"/>
  <c r="O217" i="4"/>
  <c r="P217" i="4"/>
  <c r="Q217" i="4"/>
  <c r="O218" i="4"/>
  <c r="P218" i="4"/>
  <c r="Q218" i="4"/>
  <c r="O219" i="4"/>
  <c r="P219" i="4"/>
  <c r="Q219" i="4"/>
  <c r="O220" i="4"/>
  <c r="P220" i="4"/>
  <c r="Q220" i="4"/>
  <c r="O221" i="4"/>
  <c r="P221" i="4"/>
  <c r="Q221" i="4"/>
  <c r="O223" i="4"/>
  <c r="P223" i="4"/>
  <c r="Q223" i="4"/>
  <c r="O224" i="4"/>
  <c r="P224" i="4"/>
  <c r="Q224" i="4"/>
  <c r="O225" i="4"/>
  <c r="P225" i="4"/>
  <c r="Q225" i="4"/>
  <c r="O226" i="4"/>
  <c r="P226" i="4"/>
  <c r="Q226" i="4"/>
  <c r="O229" i="4"/>
  <c r="P229" i="4"/>
  <c r="Q229" i="4"/>
  <c r="O231" i="4"/>
  <c r="P231" i="4"/>
  <c r="Q231" i="4"/>
  <c r="O232" i="4"/>
  <c r="P232" i="4"/>
  <c r="Q232" i="4"/>
  <c r="O234" i="4"/>
  <c r="P234" i="4"/>
  <c r="Q234" i="4"/>
  <c r="O236" i="4"/>
  <c r="P236" i="4"/>
  <c r="Q236" i="4"/>
  <c r="O237" i="4"/>
  <c r="P237" i="4"/>
  <c r="Q237" i="4"/>
  <c r="O238" i="4"/>
  <c r="P238" i="4"/>
  <c r="Q238" i="4"/>
  <c r="O239" i="4"/>
  <c r="P239" i="4"/>
  <c r="Q239" i="4"/>
  <c r="O240" i="4"/>
  <c r="P240" i="4"/>
  <c r="Q240" i="4"/>
  <c r="O241" i="4"/>
  <c r="P241" i="4"/>
  <c r="Q241" i="4"/>
  <c r="O242" i="4"/>
  <c r="P242" i="4"/>
  <c r="Q242" i="4"/>
  <c r="O243" i="4"/>
  <c r="P243" i="4"/>
  <c r="Q243" i="4"/>
  <c r="O244" i="4"/>
  <c r="P244" i="4"/>
  <c r="Q244" i="4"/>
  <c r="P245" i="4"/>
  <c r="Q245" i="4"/>
  <c r="O246" i="4"/>
  <c r="P246" i="4"/>
  <c r="Q246" i="4"/>
  <c r="O247" i="4"/>
  <c r="P247" i="4"/>
  <c r="Q247" i="4"/>
  <c r="O248" i="4"/>
  <c r="P248" i="4"/>
  <c r="Q248" i="4"/>
  <c r="O249" i="4"/>
  <c r="P249" i="4"/>
  <c r="Q249" i="4"/>
  <c r="K249" i="4"/>
  <c r="J249" i="4"/>
  <c r="I249" i="4"/>
  <c r="K248" i="4"/>
  <c r="J248" i="4"/>
  <c r="I248" i="4"/>
  <c r="K247" i="4"/>
  <c r="J247" i="4"/>
  <c r="I247" i="4"/>
  <c r="K246" i="4"/>
  <c r="J246" i="4"/>
  <c r="I246" i="4"/>
  <c r="K245" i="4"/>
  <c r="J245" i="4"/>
  <c r="I245" i="4"/>
  <c r="K244" i="4"/>
  <c r="J244" i="4"/>
  <c r="I244" i="4"/>
  <c r="K243" i="4"/>
  <c r="J243" i="4"/>
  <c r="I243" i="4"/>
  <c r="K242" i="4"/>
  <c r="J242" i="4"/>
  <c r="I242" i="4"/>
  <c r="K241" i="4"/>
  <c r="J241" i="4"/>
  <c r="I241" i="4"/>
  <c r="K240" i="4"/>
  <c r="J240" i="4"/>
  <c r="I240" i="4"/>
  <c r="K239" i="4"/>
  <c r="J239" i="4"/>
  <c r="I239" i="4"/>
  <c r="K238" i="4"/>
  <c r="J238" i="4"/>
  <c r="I238" i="4"/>
  <c r="K237" i="4"/>
  <c r="J237" i="4"/>
  <c r="I237" i="4"/>
  <c r="K236" i="4"/>
  <c r="J236" i="4"/>
  <c r="I236" i="4"/>
  <c r="K234" i="4"/>
  <c r="J234" i="4"/>
  <c r="I234" i="4"/>
  <c r="K232" i="4"/>
  <c r="J232" i="4"/>
  <c r="I232" i="4"/>
  <c r="K231" i="4"/>
  <c r="J231" i="4"/>
  <c r="I231" i="4"/>
  <c r="K229" i="4"/>
  <c r="J229" i="4"/>
  <c r="I229" i="4"/>
  <c r="K226" i="4"/>
  <c r="J226" i="4"/>
  <c r="I226" i="4"/>
  <c r="K225" i="4"/>
  <c r="J225" i="4"/>
  <c r="I225" i="4"/>
  <c r="K224" i="4"/>
  <c r="J224" i="4"/>
  <c r="I224" i="4"/>
  <c r="K223" i="4"/>
  <c r="J223" i="4"/>
  <c r="I223" i="4"/>
  <c r="K221" i="4"/>
  <c r="J221" i="4"/>
  <c r="I221" i="4"/>
  <c r="K220" i="4"/>
  <c r="J220" i="4"/>
  <c r="I220" i="4"/>
  <c r="K219" i="4"/>
  <c r="J219" i="4"/>
  <c r="I219" i="4"/>
  <c r="K218" i="4"/>
  <c r="J218" i="4"/>
  <c r="I218" i="4"/>
  <c r="K217" i="4"/>
  <c r="J217" i="4"/>
  <c r="I217" i="4"/>
  <c r="K216" i="4"/>
  <c r="J216" i="4"/>
  <c r="I216" i="4"/>
  <c r="K215" i="4"/>
  <c r="J215" i="4"/>
  <c r="I215" i="4"/>
  <c r="K214" i="4"/>
  <c r="J214" i="4"/>
  <c r="I214" i="4"/>
  <c r="K213" i="4"/>
  <c r="J213" i="4"/>
  <c r="I213" i="4"/>
  <c r="K212" i="4"/>
  <c r="J212" i="4"/>
  <c r="I212" i="4"/>
  <c r="K211" i="4"/>
  <c r="J211" i="4"/>
  <c r="I211" i="4"/>
  <c r="K210" i="4"/>
  <c r="J210" i="4"/>
  <c r="I210" i="4"/>
  <c r="K208" i="4"/>
  <c r="J208" i="4"/>
  <c r="I208" i="4"/>
  <c r="K207" i="4"/>
  <c r="J207" i="4"/>
  <c r="I207" i="4"/>
  <c r="K204" i="4"/>
  <c r="J204" i="4"/>
  <c r="I204" i="4"/>
  <c r="K203" i="4"/>
  <c r="J203" i="4"/>
  <c r="I203" i="4"/>
  <c r="K202" i="4"/>
  <c r="J202" i="4"/>
  <c r="I202" i="4"/>
  <c r="K201" i="4"/>
  <c r="J201" i="4"/>
  <c r="I201" i="4"/>
  <c r="K199" i="4"/>
  <c r="J199" i="4"/>
  <c r="I199" i="4"/>
  <c r="K198" i="4"/>
  <c r="J198" i="4"/>
  <c r="I198" i="4"/>
  <c r="K197" i="4"/>
  <c r="J197" i="4"/>
  <c r="I197" i="4"/>
  <c r="K196" i="4"/>
  <c r="J196" i="4"/>
  <c r="I196" i="4"/>
  <c r="K195" i="4"/>
  <c r="J195" i="4"/>
  <c r="I195" i="4"/>
  <c r="K194" i="4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6" i="4"/>
  <c r="J186" i="4"/>
  <c r="I186" i="4"/>
  <c r="K185" i="4"/>
  <c r="J185" i="4"/>
  <c r="I185" i="4"/>
  <c r="K184" i="4"/>
  <c r="J184" i="4"/>
  <c r="I184" i="4"/>
  <c r="K183" i="4"/>
  <c r="J183" i="4"/>
  <c r="I183" i="4"/>
  <c r="K179" i="4"/>
  <c r="J179" i="4"/>
  <c r="I179" i="4"/>
  <c r="K177" i="4"/>
  <c r="J177" i="4"/>
  <c r="I177" i="4"/>
  <c r="K175" i="4"/>
  <c r="J175" i="4"/>
  <c r="I175" i="4"/>
  <c r="K173" i="4"/>
  <c r="J173" i="4"/>
  <c r="I173" i="4"/>
  <c r="K171" i="4"/>
  <c r="J171" i="4"/>
  <c r="I171" i="4"/>
  <c r="K169" i="4"/>
  <c r="J169" i="4"/>
  <c r="I169" i="4"/>
  <c r="K163" i="4"/>
  <c r="J163" i="4"/>
  <c r="I163" i="4"/>
  <c r="K159" i="4"/>
  <c r="J159" i="4"/>
  <c r="I159" i="4"/>
  <c r="K158" i="4"/>
  <c r="J158" i="4"/>
  <c r="I158" i="4"/>
  <c r="K152" i="4"/>
  <c r="J152" i="4"/>
  <c r="I152" i="4"/>
  <c r="K150" i="4"/>
  <c r="J150" i="4"/>
  <c r="I150" i="4"/>
  <c r="K149" i="4"/>
  <c r="J149" i="4"/>
  <c r="I149" i="4"/>
  <c r="K147" i="4"/>
  <c r="J147" i="4"/>
  <c r="I147" i="4"/>
  <c r="K146" i="4"/>
  <c r="J146" i="4"/>
  <c r="I146" i="4"/>
  <c r="K145" i="4"/>
  <c r="J145" i="4"/>
  <c r="I145" i="4"/>
  <c r="K144" i="4"/>
  <c r="J144" i="4"/>
  <c r="I144" i="4"/>
  <c r="K143" i="4"/>
  <c r="J143" i="4"/>
  <c r="I143" i="4"/>
  <c r="K142" i="4"/>
  <c r="J142" i="4"/>
  <c r="I142" i="4"/>
  <c r="K140" i="4"/>
  <c r="J140" i="4"/>
  <c r="I140" i="4"/>
  <c r="K139" i="4"/>
  <c r="J139" i="4"/>
  <c r="I139" i="4"/>
  <c r="K138" i="4"/>
  <c r="J138" i="4"/>
  <c r="I138" i="4"/>
  <c r="K136" i="4"/>
  <c r="J136" i="4"/>
  <c r="I136" i="4"/>
  <c r="K133" i="4"/>
  <c r="J133" i="4"/>
  <c r="I133" i="4"/>
  <c r="K130" i="4"/>
  <c r="J130" i="4"/>
  <c r="I130" i="4"/>
  <c r="K129" i="4"/>
  <c r="J129" i="4"/>
  <c r="I129" i="4"/>
  <c r="K128" i="4"/>
  <c r="J128" i="4"/>
  <c r="I128" i="4"/>
  <c r="K126" i="4"/>
  <c r="J126" i="4"/>
  <c r="I126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19" i="4"/>
  <c r="J119" i="4"/>
  <c r="I119" i="4"/>
  <c r="K118" i="4"/>
  <c r="J118" i="4"/>
  <c r="I118" i="4"/>
  <c r="K114" i="4"/>
  <c r="J114" i="4"/>
  <c r="I114" i="4"/>
  <c r="K112" i="4"/>
  <c r="J112" i="4"/>
  <c r="I112" i="4"/>
  <c r="K111" i="4"/>
  <c r="J111" i="4"/>
  <c r="I111" i="4"/>
  <c r="K110" i="4"/>
  <c r="J110" i="4"/>
  <c r="I110" i="4"/>
  <c r="K109" i="4"/>
  <c r="J109" i="4"/>
  <c r="I109" i="4"/>
  <c r="K107" i="4"/>
  <c r="J107" i="4"/>
  <c r="I107" i="4"/>
  <c r="K105" i="4"/>
  <c r="J105" i="4"/>
  <c r="I105" i="4"/>
  <c r="K103" i="4"/>
  <c r="J103" i="4"/>
  <c r="I103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5" i="4"/>
  <c r="J95" i="4"/>
  <c r="I95" i="4"/>
  <c r="K93" i="4"/>
  <c r="J93" i="4"/>
  <c r="I93" i="4"/>
  <c r="K92" i="4"/>
  <c r="J92" i="4"/>
  <c r="I92" i="4"/>
  <c r="K90" i="4"/>
  <c r="J90" i="4"/>
  <c r="I90" i="4"/>
  <c r="K88" i="4"/>
  <c r="J88" i="4"/>
  <c r="I88" i="4"/>
  <c r="K87" i="4"/>
  <c r="J87" i="4"/>
  <c r="I87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79" i="4"/>
  <c r="J79" i="4"/>
  <c r="I79" i="4"/>
  <c r="K47" i="4"/>
  <c r="J47" i="4"/>
  <c r="I47" i="4"/>
  <c r="K46" i="4"/>
  <c r="J46" i="4"/>
  <c r="I46" i="4"/>
  <c r="K45" i="4"/>
  <c r="J45" i="4"/>
  <c r="I45" i="4"/>
  <c r="K39" i="4"/>
  <c r="J39" i="4"/>
  <c r="I39" i="4"/>
  <c r="K38" i="4"/>
  <c r="J38" i="4"/>
  <c r="I38" i="4"/>
  <c r="K36" i="4"/>
  <c r="J36" i="4"/>
  <c r="I36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3" i="4"/>
  <c r="J23" i="4"/>
  <c r="I23" i="4"/>
  <c r="K22" i="4"/>
  <c r="J22" i="4"/>
  <c r="I22" i="4"/>
  <c r="K21" i="4"/>
  <c r="J21" i="4"/>
  <c r="I21" i="4"/>
  <c r="K20" i="4"/>
  <c r="J20" i="4"/>
  <c r="I20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J41" i="4" l="1"/>
  <c r="J51" i="4"/>
  <c r="O51" i="4"/>
  <c r="W51" i="4"/>
  <c r="K41" i="4"/>
  <c r="K51" i="4"/>
  <c r="I51" i="4"/>
  <c r="Q41" i="4"/>
  <c r="U51" i="4"/>
  <c r="P41" i="4"/>
  <c r="O41" i="4"/>
  <c r="Q51" i="4"/>
  <c r="R49" i="4"/>
  <c r="P51" i="4"/>
  <c r="Q49" i="4"/>
  <c r="V51" i="4"/>
  <c r="P49" i="4"/>
  <c r="O49" i="4"/>
  <c r="I41" i="4"/>
  <c r="U13" i="4"/>
  <c r="V13" i="4"/>
  <c r="W13" i="4"/>
  <c r="U14" i="4"/>
  <c r="V14" i="4"/>
  <c r="W14" i="4"/>
  <c r="U15" i="4"/>
  <c r="V15" i="4"/>
  <c r="W15" i="4"/>
  <c r="U16" i="4"/>
  <c r="V16" i="4"/>
  <c r="W16" i="4"/>
  <c r="U17" i="4"/>
  <c r="V17" i="4"/>
  <c r="W17" i="4"/>
  <c r="U20" i="4"/>
  <c r="V20" i="4"/>
  <c r="W20" i="4"/>
  <c r="U21" i="4"/>
  <c r="V21" i="4"/>
  <c r="W21" i="4"/>
  <c r="U22" i="4"/>
  <c r="V22" i="4"/>
  <c r="W22" i="4"/>
  <c r="U23" i="4"/>
  <c r="V23" i="4"/>
  <c r="W23" i="4"/>
  <c r="U26" i="4"/>
  <c r="V26" i="4"/>
  <c r="W26" i="4"/>
  <c r="U27" i="4"/>
  <c r="V27" i="4"/>
  <c r="W27" i="4"/>
  <c r="U28" i="4"/>
  <c r="V28" i="4"/>
  <c r="W28" i="4"/>
  <c r="U29" i="4"/>
  <c r="V29" i="4"/>
  <c r="W29" i="4"/>
  <c r="U30" i="4"/>
  <c r="V30" i="4"/>
  <c r="W30" i="4"/>
  <c r="U31" i="4"/>
  <c r="V31" i="4"/>
  <c r="W31" i="4"/>
  <c r="U32" i="4"/>
  <c r="V32" i="4"/>
  <c r="W32" i="4"/>
  <c r="U33" i="4"/>
  <c r="V33" i="4"/>
  <c r="W33" i="4"/>
  <c r="U36" i="4"/>
  <c r="V36" i="4"/>
  <c r="W36" i="4"/>
  <c r="U38" i="4"/>
  <c r="V38" i="4"/>
  <c r="W38" i="4"/>
  <c r="U39" i="4"/>
  <c r="V39" i="4"/>
  <c r="W39" i="4"/>
  <c r="U41" i="4"/>
  <c r="V41" i="4"/>
  <c r="W41" i="4"/>
  <c r="U45" i="4"/>
  <c r="V45" i="4"/>
  <c r="W45" i="4"/>
  <c r="U46" i="4"/>
  <c r="V46" i="4"/>
  <c r="W46" i="4"/>
  <c r="U47" i="4"/>
  <c r="V47" i="4"/>
  <c r="W47" i="4"/>
  <c r="U79" i="4"/>
  <c r="V79" i="4"/>
  <c r="W79" i="4"/>
  <c r="U81" i="4"/>
  <c r="V81" i="4"/>
  <c r="W81" i="4"/>
  <c r="U82" i="4"/>
  <c r="V82" i="4"/>
  <c r="W82" i="4"/>
  <c r="U83" i="4"/>
  <c r="V83" i="4"/>
  <c r="W83" i="4"/>
  <c r="U84" i="4"/>
  <c r="V84" i="4"/>
  <c r="W84" i="4"/>
  <c r="U85" i="4"/>
  <c r="V85" i="4"/>
  <c r="W85" i="4"/>
  <c r="U87" i="4"/>
  <c r="V87" i="4"/>
  <c r="W87" i="4"/>
  <c r="U88" i="4"/>
  <c r="V88" i="4"/>
  <c r="W88" i="4"/>
  <c r="U90" i="4"/>
  <c r="V90" i="4"/>
  <c r="W90" i="4"/>
  <c r="U92" i="4"/>
  <c r="V92" i="4"/>
  <c r="W92" i="4"/>
  <c r="U93" i="4"/>
  <c r="V93" i="4"/>
  <c r="W93" i="4"/>
  <c r="U95" i="4"/>
  <c r="V95" i="4"/>
  <c r="W95" i="4"/>
  <c r="U97" i="4"/>
  <c r="V97" i="4"/>
  <c r="W97" i="4"/>
  <c r="U98" i="4"/>
  <c r="V98" i="4"/>
  <c r="W98" i="4"/>
  <c r="U99" i="4"/>
  <c r="V99" i="4"/>
  <c r="W99" i="4"/>
  <c r="U100" i="4"/>
  <c r="V100" i="4"/>
  <c r="W100" i="4"/>
  <c r="U101" i="4"/>
  <c r="V101" i="4"/>
  <c r="W101" i="4"/>
  <c r="U103" i="4"/>
  <c r="V103" i="4"/>
  <c r="W103" i="4"/>
  <c r="U105" i="4"/>
  <c r="V105" i="4"/>
  <c r="W105" i="4"/>
  <c r="U107" i="4"/>
  <c r="V107" i="4"/>
  <c r="W107" i="4"/>
  <c r="U109" i="4"/>
  <c r="V109" i="4"/>
  <c r="W109" i="4"/>
  <c r="U110" i="4"/>
  <c r="V110" i="4"/>
  <c r="W110" i="4"/>
  <c r="U111" i="4"/>
  <c r="V111" i="4"/>
  <c r="W111" i="4"/>
  <c r="U112" i="4"/>
  <c r="V112" i="4"/>
  <c r="W112" i="4"/>
  <c r="U114" i="4"/>
  <c r="V114" i="4"/>
  <c r="W114" i="4"/>
  <c r="U118" i="4"/>
  <c r="V118" i="4"/>
  <c r="W118" i="4"/>
  <c r="U119" i="4"/>
  <c r="V119" i="4"/>
  <c r="W119" i="4"/>
  <c r="U122" i="4"/>
  <c r="V122" i="4"/>
  <c r="W122" i="4"/>
  <c r="U123" i="4"/>
  <c r="V123" i="4"/>
  <c r="W123" i="4"/>
  <c r="U124" i="4"/>
  <c r="V124" i="4"/>
  <c r="W124" i="4"/>
  <c r="U125" i="4"/>
  <c r="V125" i="4"/>
  <c r="W125" i="4"/>
  <c r="U126" i="4"/>
  <c r="V126" i="4"/>
  <c r="W126" i="4"/>
  <c r="U128" i="4"/>
  <c r="V128" i="4"/>
  <c r="W128" i="4"/>
  <c r="U129" i="4"/>
  <c r="V129" i="4"/>
  <c r="W129" i="4"/>
  <c r="U130" i="4"/>
  <c r="V130" i="4"/>
  <c r="W130" i="4"/>
  <c r="U133" i="4"/>
  <c r="V133" i="4"/>
  <c r="W133" i="4"/>
  <c r="U136" i="4"/>
  <c r="V136" i="4"/>
  <c r="W136" i="4"/>
  <c r="U138" i="4"/>
  <c r="V138" i="4"/>
  <c r="W138" i="4"/>
  <c r="U139" i="4"/>
  <c r="V139" i="4"/>
  <c r="W139" i="4"/>
  <c r="U140" i="4"/>
  <c r="V140" i="4"/>
  <c r="W140" i="4"/>
  <c r="U142" i="4"/>
  <c r="V142" i="4"/>
  <c r="W142" i="4"/>
  <c r="U143" i="4"/>
  <c r="V143" i="4"/>
  <c r="W143" i="4"/>
  <c r="U144" i="4"/>
  <c r="V144" i="4"/>
  <c r="W144" i="4"/>
  <c r="U145" i="4"/>
  <c r="V145" i="4"/>
  <c r="W145" i="4"/>
  <c r="U146" i="4"/>
  <c r="V146" i="4"/>
  <c r="W146" i="4"/>
  <c r="U147" i="4"/>
  <c r="V147" i="4"/>
  <c r="W147" i="4"/>
  <c r="U149" i="4"/>
  <c r="V149" i="4"/>
  <c r="W149" i="4"/>
  <c r="U150" i="4"/>
  <c r="V150" i="4"/>
  <c r="W150" i="4"/>
  <c r="U152" i="4"/>
  <c r="V152" i="4"/>
  <c r="W152" i="4"/>
  <c r="U154" i="4"/>
  <c r="V154" i="4"/>
  <c r="W154" i="4"/>
  <c r="U155" i="4"/>
  <c r="V155" i="4"/>
  <c r="W155" i="4"/>
  <c r="U156" i="4"/>
  <c r="V156" i="4"/>
  <c r="W156" i="4"/>
  <c r="U157" i="4"/>
  <c r="V157" i="4"/>
  <c r="W157" i="4"/>
  <c r="U158" i="4"/>
  <c r="V158" i="4"/>
  <c r="W158" i="4"/>
  <c r="U159" i="4"/>
  <c r="V159" i="4"/>
  <c r="W159" i="4"/>
  <c r="U163" i="4"/>
  <c r="V163" i="4"/>
  <c r="W163" i="4"/>
  <c r="U169" i="4"/>
  <c r="V169" i="4"/>
  <c r="W169" i="4"/>
  <c r="U171" i="4"/>
  <c r="V171" i="4"/>
  <c r="W171" i="4"/>
  <c r="U173" i="4"/>
  <c r="V173" i="4"/>
  <c r="W173" i="4"/>
  <c r="U175" i="4"/>
  <c r="V175" i="4"/>
  <c r="W175" i="4"/>
  <c r="U177" i="4"/>
  <c r="V177" i="4"/>
  <c r="W177" i="4"/>
  <c r="U179" i="4"/>
  <c r="V179" i="4"/>
  <c r="W179" i="4"/>
  <c r="U183" i="4"/>
  <c r="V183" i="4"/>
  <c r="W183" i="4"/>
  <c r="U184" i="4"/>
  <c r="V184" i="4"/>
  <c r="W184" i="4"/>
  <c r="U185" i="4"/>
  <c r="V185" i="4"/>
  <c r="W185" i="4"/>
  <c r="W186" i="4"/>
  <c r="U187" i="4"/>
  <c r="V187" i="4"/>
  <c r="W187" i="4"/>
  <c r="U188" i="4"/>
  <c r="V188" i="4"/>
  <c r="W188" i="4"/>
  <c r="U189" i="4"/>
  <c r="V189" i="4"/>
  <c r="W189" i="4"/>
  <c r="U190" i="4"/>
  <c r="V190" i="4"/>
  <c r="W190" i="4"/>
  <c r="U191" i="4"/>
  <c r="V191" i="4"/>
  <c r="W191" i="4"/>
  <c r="U192" i="4"/>
  <c r="V192" i="4"/>
  <c r="W192" i="4"/>
  <c r="U193" i="4"/>
  <c r="V193" i="4"/>
  <c r="W193" i="4"/>
  <c r="U194" i="4"/>
  <c r="V194" i="4"/>
  <c r="W194" i="4"/>
  <c r="U195" i="4"/>
  <c r="V195" i="4"/>
  <c r="W195" i="4"/>
  <c r="U196" i="4"/>
  <c r="V196" i="4"/>
  <c r="W196" i="4"/>
  <c r="U197" i="4"/>
  <c r="V197" i="4"/>
  <c r="W197" i="4"/>
  <c r="U198" i="4"/>
  <c r="V198" i="4"/>
  <c r="W198" i="4"/>
  <c r="U199" i="4"/>
  <c r="V199" i="4"/>
  <c r="W199" i="4"/>
  <c r="U200" i="4"/>
  <c r="V200" i="4"/>
  <c r="W200" i="4"/>
  <c r="U201" i="4"/>
  <c r="V201" i="4"/>
  <c r="W201" i="4"/>
  <c r="U202" i="4"/>
  <c r="V202" i="4"/>
  <c r="W202" i="4"/>
  <c r="U203" i="4"/>
  <c r="V203" i="4"/>
  <c r="W203" i="4"/>
  <c r="U204" i="4"/>
  <c r="V204" i="4"/>
  <c r="W204" i="4"/>
  <c r="U207" i="4"/>
  <c r="V207" i="4"/>
  <c r="W207" i="4"/>
  <c r="U208" i="4"/>
  <c r="V208" i="4"/>
  <c r="W208" i="4"/>
  <c r="U210" i="4"/>
  <c r="V210" i="4"/>
  <c r="W210" i="4"/>
  <c r="U211" i="4"/>
  <c r="V211" i="4"/>
  <c r="W211" i="4"/>
  <c r="U212" i="4"/>
  <c r="V212" i="4"/>
  <c r="W212" i="4"/>
  <c r="U213" i="4"/>
  <c r="V213" i="4"/>
  <c r="W213" i="4"/>
  <c r="U214" i="4"/>
  <c r="V214" i="4"/>
  <c r="W214" i="4"/>
  <c r="U215" i="4"/>
  <c r="V215" i="4"/>
  <c r="W215" i="4"/>
  <c r="U216" i="4"/>
  <c r="V216" i="4"/>
  <c r="W216" i="4"/>
  <c r="U217" i="4"/>
  <c r="V217" i="4"/>
  <c r="W217" i="4"/>
  <c r="U218" i="4"/>
  <c r="V218" i="4"/>
  <c r="W218" i="4"/>
  <c r="U219" i="4"/>
  <c r="V219" i="4"/>
  <c r="W219" i="4"/>
  <c r="U220" i="4"/>
  <c r="V220" i="4"/>
  <c r="W220" i="4"/>
  <c r="U221" i="4"/>
  <c r="V221" i="4"/>
  <c r="W221" i="4"/>
  <c r="U223" i="4"/>
  <c r="V223" i="4"/>
  <c r="W223" i="4"/>
  <c r="U224" i="4"/>
  <c r="V224" i="4"/>
  <c r="W224" i="4"/>
  <c r="U225" i="4"/>
  <c r="V225" i="4"/>
  <c r="W225" i="4"/>
  <c r="U226" i="4"/>
  <c r="V226" i="4"/>
  <c r="W226" i="4"/>
  <c r="U229" i="4"/>
  <c r="V229" i="4"/>
  <c r="W229" i="4"/>
  <c r="U231" i="4"/>
  <c r="V231" i="4"/>
  <c r="W231" i="4"/>
  <c r="U232" i="4"/>
  <c r="V232" i="4"/>
  <c r="W232" i="4"/>
  <c r="U234" i="4"/>
  <c r="V234" i="4"/>
  <c r="W234" i="4"/>
  <c r="U236" i="4"/>
  <c r="V236" i="4"/>
  <c r="W236" i="4"/>
  <c r="U237" i="4"/>
  <c r="V237" i="4"/>
  <c r="W237" i="4"/>
  <c r="U238" i="4"/>
  <c r="V238" i="4"/>
  <c r="W238" i="4"/>
  <c r="U239" i="4"/>
  <c r="V239" i="4"/>
  <c r="W239" i="4"/>
  <c r="U240" i="4"/>
  <c r="V240" i="4"/>
  <c r="W240" i="4"/>
  <c r="U241" i="4"/>
  <c r="V241" i="4"/>
  <c r="W241" i="4"/>
  <c r="U242" i="4"/>
  <c r="V242" i="4"/>
  <c r="W242" i="4"/>
  <c r="U243" i="4"/>
  <c r="V243" i="4"/>
  <c r="W243" i="4"/>
  <c r="U244" i="4"/>
  <c r="V244" i="4"/>
  <c r="W244" i="4"/>
  <c r="V245" i="4"/>
  <c r="W245" i="4"/>
  <c r="U246" i="4"/>
  <c r="V246" i="4"/>
  <c r="W246" i="4"/>
  <c r="U247" i="4"/>
  <c r="V247" i="4"/>
  <c r="W247" i="4"/>
  <c r="V248" i="4"/>
  <c r="W248" i="4"/>
  <c r="U249" i="4"/>
  <c r="V249" i="4"/>
  <c r="W249" i="4"/>
  <c r="L117" i="4"/>
  <c r="L245" i="4"/>
  <c r="O245" i="4" s="1"/>
  <c r="N230" i="4"/>
  <c r="M230" i="4"/>
  <c r="L230" i="4"/>
  <c r="N222" i="4"/>
  <c r="M222" i="4"/>
  <c r="L222" i="4"/>
  <c r="N206" i="4"/>
  <c r="N205" i="4" s="1"/>
  <c r="M206" i="4"/>
  <c r="L206" i="4"/>
  <c r="M182" i="4"/>
  <c r="U186" i="4"/>
  <c r="N182" i="4"/>
  <c r="N178" i="4"/>
  <c r="M178" i="4"/>
  <c r="L178" i="4"/>
  <c r="N176" i="4"/>
  <c r="M176" i="4"/>
  <c r="L176" i="4"/>
  <c r="N174" i="4"/>
  <c r="M174" i="4"/>
  <c r="L174" i="4"/>
  <c r="N172" i="4"/>
  <c r="M172" i="4"/>
  <c r="L172" i="4"/>
  <c r="N170" i="4"/>
  <c r="M170" i="4"/>
  <c r="L170" i="4"/>
  <c r="N168" i="4"/>
  <c r="M168" i="4"/>
  <c r="L168" i="4"/>
  <c r="N151" i="4"/>
  <c r="M151" i="4"/>
  <c r="L151" i="4"/>
  <c r="N148" i="4"/>
  <c r="M148" i="4"/>
  <c r="L148" i="4"/>
  <c r="N141" i="4"/>
  <c r="M141" i="4"/>
  <c r="L141" i="4"/>
  <c r="N137" i="4"/>
  <c r="M137" i="4"/>
  <c r="L137" i="4"/>
  <c r="N135" i="4"/>
  <c r="M135" i="4"/>
  <c r="L135" i="4"/>
  <c r="N127" i="4"/>
  <c r="M127" i="4"/>
  <c r="L127" i="4"/>
  <c r="N121" i="4"/>
  <c r="M121" i="4"/>
  <c r="L121" i="4"/>
  <c r="N117" i="4"/>
  <c r="M117" i="4"/>
  <c r="N113" i="4"/>
  <c r="M113" i="4"/>
  <c r="L113" i="4"/>
  <c r="N108" i="4"/>
  <c r="M108" i="4"/>
  <c r="L108" i="4"/>
  <c r="N89" i="4"/>
  <c r="M89" i="4"/>
  <c r="L89" i="4"/>
  <c r="N86" i="4"/>
  <c r="M86" i="4"/>
  <c r="L86" i="4"/>
  <c r="L80" i="4" s="1"/>
  <c r="N74" i="4"/>
  <c r="M74" i="4"/>
  <c r="L74" i="4"/>
  <c r="L66" i="4"/>
  <c r="N66" i="4"/>
  <c r="M66" i="4"/>
  <c r="N62" i="4"/>
  <c r="M62" i="4"/>
  <c r="L62" i="4"/>
  <c r="N58" i="4"/>
  <c r="M58" i="4"/>
  <c r="L58" i="4"/>
  <c r="N40" i="4"/>
  <c r="M40" i="4"/>
  <c r="L40" i="4"/>
  <c r="N37" i="4"/>
  <c r="M37" i="4"/>
  <c r="L37" i="4"/>
  <c r="N25" i="4"/>
  <c r="M25" i="4"/>
  <c r="L25" i="4"/>
  <c r="N19" i="4"/>
  <c r="M19" i="4"/>
  <c r="L19" i="4"/>
  <c r="N12" i="4"/>
  <c r="M12" i="4"/>
  <c r="L12" i="4"/>
  <c r="L205" i="4" l="1"/>
  <c r="M205" i="4"/>
  <c r="M80" i="4"/>
  <c r="N80" i="4"/>
  <c r="N18" i="4"/>
  <c r="L24" i="4"/>
  <c r="M233" i="4"/>
  <c r="M11" i="4"/>
  <c r="M24" i="4"/>
  <c r="N233" i="4"/>
  <c r="L11" i="4"/>
  <c r="N24" i="4"/>
  <c r="L72" i="4"/>
  <c r="N11" i="4"/>
  <c r="L18" i="4"/>
  <c r="L35" i="4"/>
  <c r="M65" i="4"/>
  <c r="M18" i="4"/>
  <c r="M35" i="4"/>
  <c r="N65" i="4"/>
  <c r="M72" i="4"/>
  <c r="N35" i="4"/>
  <c r="L65" i="4"/>
  <c r="L233" i="4"/>
  <c r="M48" i="4"/>
  <c r="N48" i="4"/>
  <c r="L48" i="4"/>
  <c r="V186" i="4"/>
  <c r="L182" i="4"/>
  <c r="N106" i="4"/>
  <c r="L167" i="4"/>
  <c r="L106" i="4"/>
  <c r="M106" i="4"/>
  <c r="M167" i="4"/>
  <c r="M120" i="4" s="1"/>
  <c r="N167" i="4"/>
  <c r="N120" i="4" s="1"/>
  <c r="L120" i="4" l="1"/>
  <c r="N72" i="4"/>
  <c r="N10" i="4" s="1"/>
  <c r="N116" i="4"/>
  <c r="M10" i="4"/>
  <c r="L10" i="4"/>
  <c r="N115" i="4" l="1"/>
  <c r="N250" i="4" s="1"/>
  <c r="M115" i="4"/>
  <c r="M116" i="4"/>
  <c r="L116" i="4"/>
  <c r="L115" i="4"/>
  <c r="V235" i="4"/>
  <c r="W235" i="4"/>
  <c r="U209" i="4"/>
  <c r="R182" i="4"/>
  <c r="U182" i="4" s="1"/>
  <c r="S182" i="4"/>
  <c r="V182" i="4" s="1"/>
  <c r="T182" i="4"/>
  <c r="W182" i="4" s="1"/>
  <c r="P151" i="4"/>
  <c r="Q151" i="4"/>
  <c r="R151" i="4"/>
  <c r="U151" i="4" s="1"/>
  <c r="S151" i="4"/>
  <c r="V151" i="4" s="1"/>
  <c r="T151" i="4"/>
  <c r="W151" i="4" s="1"/>
  <c r="O151" i="4"/>
  <c r="L250" i="4" l="1"/>
  <c r="O235" i="4"/>
  <c r="Q182" i="4"/>
  <c r="Q235" i="4"/>
  <c r="P235" i="4"/>
  <c r="M250" i="4"/>
  <c r="R233" i="4"/>
  <c r="U233" i="4" s="1"/>
  <c r="U235" i="4"/>
  <c r="P96" i="4" l="1"/>
  <c r="Q96" i="4"/>
  <c r="U96" i="4"/>
  <c r="V96" i="4"/>
  <c r="W96" i="4"/>
  <c r="O96" i="4"/>
  <c r="T233" i="4" l="1"/>
  <c r="W233" i="4" s="1"/>
  <c r="S233" i="4"/>
  <c r="V233" i="4" s="1"/>
  <c r="T230" i="4"/>
  <c r="W230" i="4" s="1"/>
  <c r="S230" i="4"/>
  <c r="V230" i="4" s="1"/>
  <c r="T222" i="4"/>
  <c r="W222" i="4" s="1"/>
  <c r="S222" i="4"/>
  <c r="V222" i="4" s="1"/>
  <c r="W209" i="4"/>
  <c r="V209" i="4"/>
  <c r="T206" i="4"/>
  <c r="T205" i="4" s="1"/>
  <c r="S206" i="4"/>
  <c r="S205" i="4" s="1"/>
  <c r="W160" i="4"/>
  <c r="V160" i="4"/>
  <c r="T148" i="4"/>
  <c r="W148" i="4" s="1"/>
  <c r="S148" i="4"/>
  <c r="V148" i="4" s="1"/>
  <c r="T141" i="4"/>
  <c r="W141" i="4" s="1"/>
  <c r="S141" i="4"/>
  <c r="V141" i="4" s="1"/>
  <c r="T137" i="4"/>
  <c r="S137" i="4"/>
  <c r="T135" i="4"/>
  <c r="W135" i="4" s="1"/>
  <c r="S135" i="4"/>
  <c r="V135" i="4" s="1"/>
  <c r="T127" i="4"/>
  <c r="S127" i="4"/>
  <c r="T121" i="4"/>
  <c r="W121" i="4" s="1"/>
  <c r="S121" i="4"/>
  <c r="V121" i="4" s="1"/>
  <c r="R230" i="4"/>
  <c r="U230" i="4" s="1"/>
  <c r="R222" i="4"/>
  <c r="U222" i="4" s="1"/>
  <c r="R206" i="4"/>
  <c r="R205" i="4" s="1"/>
  <c r="U160" i="4"/>
  <c r="R148" i="4"/>
  <c r="U148" i="4" s="1"/>
  <c r="R141" i="4"/>
  <c r="U141" i="4" s="1"/>
  <c r="R137" i="4"/>
  <c r="R135" i="4"/>
  <c r="U135" i="4" s="1"/>
  <c r="R127" i="4"/>
  <c r="R121" i="4"/>
  <c r="U121" i="4" s="1"/>
  <c r="V137" i="4" l="1"/>
  <c r="W137" i="4"/>
  <c r="U137" i="4"/>
  <c r="V206" i="4"/>
  <c r="V205" i="4"/>
  <c r="W206" i="4"/>
  <c r="W205" i="4"/>
  <c r="U206" i="4"/>
  <c r="U127" i="4"/>
  <c r="V127" i="4"/>
  <c r="W127" i="4"/>
  <c r="T74" i="4"/>
  <c r="W74" i="4" s="1"/>
  <c r="P209" i="4" l="1"/>
  <c r="Q209" i="4"/>
  <c r="O209" i="4" l="1"/>
  <c r="R58" i="4"/>
  <c r="U58" i="4" s="1"/>
  <c r="S58" i="4"/>
  <c r="V58" i="4" s="1"/>
  <c r="T58" i="4"/>
  <c r="W58" i="4" s="1"/>
  <c r="T89" i="4"/>
  <c r="W89" i="4" s="1"/>
  <c r="S89" i="4"/>
  <c r="V89" i="4" s="1"/>
  <c r="R89" i="4"/>
  <c r="U89" i="4" s="1"/>
  <c r="O89" i="4"/>
  <c r="E89" i="4"/>
  <c r="D89" i="4"/>
  <c r="C89" i="4"/>
  <c r="T86" i="4"/>
  <c r="T80" i="4" s="1"/>
  <c r="S86" i="4"/>
  <c r="R86" i="4"/>
  <c r="Q86" i="4"/>
  <c r="P86" i="4"/>
  <c r="E86" i="4"/>
  <c r="D86" i="4"/>
  <c r="C86" i="4"/>
  <c r="D80" i="4" l="1"/>
  <c r="E80" i="4"/>
  <c r="C80" i="4"/>
  <c r="S80" i="4"/>
  <c r="R80" i="4"/>
  <c r="Q58" i="4"/>
  <c r="P58" i="4"/>
  <c r="O58" i="4"/>
  <c r="J89" i="4"/>
  <c r="P89" i="4"/>
  <c r="K89" i="4"/>
  <c r="Q89" i="4"/>
  <c r="I86" i="4"/>
  <c r="O86" i="4"/>
  <c r="K86" i="4"/>
  <c r="J86" i="4"/>
  <c r="I89" i="4"/>
  <c r="V86" i="4"/>
  <c r="V80" i="4"/>
  <c r="W86" i="4"/>
  <c r="W80" i="4"/>
  <c r="U86" i="4"/>
  <c r="U80" i="4"/>
  <c r="O80" i="4"/>
  <c r="J80" i="4" l="1"/>
  <c r="P80" i="4"/>
  <c r="K80" i="4"/>
  <c r="Q80" i="4"/>
  <c r="I80" i="4"/>
  <c r="R248" i="4"/>
  <c r="U248" i="4" s="1"/>
  <c r="R245" i="4"/>
  <c r="U245" i="4" s="1"/>
  <c r="T178" i="4" l="1"/>
  <c r="W178" i="4" s="1"/>
  <c r="S178" i="4"/>
  <c r="V178" i="4" s="1"/>
  <c r="R178" i="4"/>
  <c r="U178" i="4" s="1"/>
  <c r="T176" i="4"/>
  <c r="W176" i="4" s="1"/>
  <c r="S176" i="4"/>
  <c r="V176" i="4" s="1"/>
  <c r="R176" i="4"/>
  <c r="U176" i="4" s="1"/>
  <c r="T174" i="4"/>
  <c r="W174" i="4" s="1"/>
  <c r="S174" i="4"/>
  <c r="V174" i="4" s="1"/>
  <c r="R174" i="4"/>
  <c r="U174" i="4" s="1"/>
  <c r="T172" i="4"/>
  <c r="W172" i="4" s="1"/>
  <c r="S172" i="4"/>
  <c r="V172" i="4" s="1"/>
  <c r="R172" i="4"/>
  <c r="U172" i="4" s="1"/>
  <c r="T170" i="4"/>
  <c r="W170" i="4" s="1"/>
  <c r="S170" i="4"/>
  <c r="V170" i="4" s="1"/>
  <c r="R170" i="4"/>
  <c r="U170" i="4" s="1"/>
  <c r="T168" i="4"/>
  <c r="W168" i="4" s="1"/>
  <c r="S168" i="4"/>
  <c r="V168" i="4" s="1"/>
  <c r="R168" i="4"/>
  <c r="U168" i="4" s="1"/>
  <c r="T117" i="4"/>
  <c r="W117" i="4" s="1"/>
  <c r="S117" i="4"/>
  <c r="V117" i="4" s="1"/>
  <c r="R117" i="4"/>
  <c r="U117" i="4" s="1"/>
  <c r="T113" i="4"/>
  <c r="W113" i="4" s="1"/>
  <c r="S113" i="4"/>
  <c r="V113" i="4" s="1"/>
  <c r="R113" i="4"/>
  <c r="U113" i="4" s="1"/>
  <c r="T108" i="4"/>
  <c r="W108" i="4" s="1"/>
  <c r="S108" i="4"/>
  <c r="V108" i="4" s="1"/>
  <c r="R108" i="4"/>
  <c r="U108" i="4" s="1"/>
  <c r="S74" i="4"/>
  <c r="V74" i="4" s="1"/>
  <c r="R74" i="4"/>
  <c r="U74" i="4" s="1"/>
  <c r="T66" i="4"/>
  <c r="S66" i="4"/>
  <c r="R66" i="4"/>
  <c r="T62" i="4"/>
  <c r="W62" i="4" s="1"/>
  <c r="S62" i="4"/>
  <c r="V62" i="4" s="1"/>
  <c r="R62" i="4"/>
  <c r="U62" i="4" s="1"/>
  <c r="T40" i="4"/>
  <c r="W40" i="4" s="1"/>
  <c r="S40" i="4"/>
  <c r="V40" i="4" s="1"/>
  <c r="R40" i="4"/>
  <c r="U40" i="4" s="1"/>
  <c r="T37" i="4"/>
  <c r="S37" i="4"/>
  <c r="R37" i="4"/>
  <c r="T25" i="4"/>
  <c r="T24" i="4" s="1"/>
  <c r="S25" i="4"/>
  <c r="S24" i="4" s="1"/>
  <c r="R25" i="4"/>
  <c r="R24" i="4" s="1"/>
  <c r="T19" i="4"/>
  <c r="S19" i="4"/>
  <c r="R19" i="4"/>
  <c r="T12" i="4"/>
  <c r="S12" i="4"/>
  <c r="R12" i="4"/>
  <c r="V49" i="4" l="1"/>
  <c r="S48" i="4"/>
  <c r="V48" i="4" s="1"/>
  <c r="W49" i="4"/>
  <c r="T48" i="4"/>
  <c r="W48" i="4" s="1"/>
  <c r="U49" i="4"/>
  <c r="R48" i="4"/>
  <c r="U48" i="4" s="1"/>
  <c r="T35" i="4"/>
  <c r="W35" i="4" s="1"/>
  <c r="W37" i="4"/>
  <c r="S35" i="4"/>
  <c r="V35" i="4" s="1"/>
  <c r="V37" i="4"/>
  <c r="R35" i="4"/>
  <c r="U35" i="4" s="1"/>
  <c r="U37" i="4"/>
  <c r="S65" i="4"/>
  <c r="V65" i="4" s="1"/>
  <c r="V66" i="4"/>
  <c r="R65" i="4"/>
  <c r="U65" i="4" s="1"/>
  <c r="U66" i="4"/>
  <c r="U24" i="4"/>
  <c r="U25" i="4"/>
  <c r="V24" i="4"/>
  <c r="V25" i="4"/>
  <c r="T18" i="4"/>
  <c r="W18" i="4" s="1"/>
  <c r="W19" i="4"/>
  <c r="R18" i="4"/>
  <c r="U18" i="4" s="1"/>
  <c r="U19" i="4"/>
  <c r="S18" i="4"/>
  <c r="V18" i="4" s="1"/>
  <c r="V19" i="4"/>
  <c r="S11" i="4"/>
  <c r="V11" i="4" s="1"/>
  <c r="V12" i="4"/>
  <c r="R11" i="4"/>
  <c r="U11" i="4" s="1"/>
  <c r="U12" i="4"/>
  <c r="W24" i="4"/>
  <c r="W25" i="4"/>
  <c r="T65" i="4"/>
  <c r="W65" i="4" s="1"/>
  <c r="W66" i="4"/>
  <c r="T11" i="4"/>
  <c r="W11" i="4" s="1"/>
  <c r="W12" i="4"/>
  <c r="T72" i="4"/>
  <c r="W72" i="4" s="1"/>
  <c r="T106" i="4"/>
  <c r="W106" i="4" s="1"/>
  <c r="T167" i="4"/>
  <c r="T120" i="4" s="1"/>
  <c r="S167" i="4"/>
  <c r="S120" i="4" s="1"/>
  <c r="R106" i="4"/>
  <c r="U106" i="4" s="1"/>
  <c r="U205" i="4"/>
  <c r="R167" i="4"/>
  <c r="R120" i="4" s="1"/>
  <c r="S72" i="4"/>
  <c r="V72" i="4" s="1"/>
  <c r="S106" i="4"/>
  <c r="V106" i="4" s="1"/>
  <c r="W167" i="4" l="1"/>
  <c r="V167" i="4"/>
  <c r="U167" i="4"/>
  <c r="U120" i="4"/>
  <c r="P182" i="4"/>
  <c r="T10" i="4"/>
  <c r="W10" i="4" s="1"/>
  <c r="S10" i="4"/>
  <c r="V10" i="4" s="1"/>
  <c r="R72" i="4"/>
  <c r="U72" i="4" s="1"/>
  <c r="O182" i="4" l="1"/>
  <c r="R116" i="4"/>
  <c r="U116" i="4" s="1"/>
  <c r="R115" i="4"/>
  <c r="U115" i="4" s="1"/>
  <c r="T115" i="4"/>
  <c r="W115" i="4" s="1"/>
  <c r="W120" i="4"/>
  <c r="S115" i="4"/>
  <c r="V115" i="4" s="1"/>
  <c r="V120" i="4"/>
  <c r="S116" i="4"/>
  <c r="V116" i="4" s="1"/>
  <c r="T116" i="4"/>
  <c r="W116" i="4" s="1"/>
  <c r="R10" i="4"/>
  <c r="U10" i="4" s="1"/>
  <c r="Q137" i="4"/>
  <c r="P137" i="4"/>
  <c r="O121" i="4"/>
  <c r="O137" i="4" l="1"/>
  <c r="S250" i="4"/>
  <c r="V250" i="4" s="1"/>
  <c r="T250" i="4"/>
  <c r="W250" i="4" s="1"/>
  <c r="R250" i="4"/>
  <c r="U250" i="4" s="1"/>
  <c r="Q148" i="4"/>
  <c r="P148" i="4"/>
  <c r="O148" i="4" l="1"/>
  <c r="P160" i="4"/>
  <c r="Q160" i="4"/>
  <c r="P141" i="4"/>
  <c r="Q141" i="4"/>
  <c r="O141" i="4" l="1"/>
  <c r="O160" i="4"/>
  <c r="D182" i="4"/>
  <c r="E182" i="4"/>
  <c r="K182" i="4" s="1"/>
  <c r="C182" i="4"/>
  <c r="D137" i="4"/>
  <c r="E137" i="4"/>
  <c r="J160" i="4"/>
  <c r="K160" i="4"/>
  <c r="I160" i="4"/>
  <c r="J137" i="4" l="1"/>
  <c r="K137" i="4"/>
  <c r="J182" i="4"/>
  <c r="I182" i="4"/>
  <c r="J235" i="4"/>
  <c r="K235" i="4"/>
  <c r="I235" i="4"/>
  <c r="D151" i="4" l="1"/>
  <c r="E151" i="4"/>
  <c r="C151" i="4"/>
  <c r="I151" i="4" s="1"/>
  <c r="J151" i="4" l="1"/>
  <c r="K151" i="4"/>
  <c r="E148" i="4"/>
  <c r="D148" i="4"/>
  <c r="J148" i="4" s="1"/>
  <c r="C148" i="4"/>
  <c r="I148" i="4" s="1"/>
  <c r="K148" i="4" l="1"/>
  <c r="D141" i="4"/>
  <c r="J141" i="4" s="1"/>
  <c r="E141" i="4"/>
  <c r="K141" i="4" s="1"/>
  <c r="C141" i="4"/>
  <c r="I141" i="4" s="1"/>
  <c r="C137" i="4" l="1"/>
  <c r="I137" i="4" l="1"/>
  <c r="J209" i="4"/>
  <c r="K209" i="4"/>
  <c r="I209" i="4"/>
  <c r="O66" i="4"/>
  <c r="P66" i="4"/>
  <c r="Q66" i="4"/>
  <c r="E233" i="4" l="1"/>
  <c r="D233" i="4"/>
  <c r="C233" i="4"/>
  <c r="E230" i="4"/>
  <c r="D230" i="4"/>
  <c r="C230" i="4"/>
  <c r="E222" i="4"/>
  <c r="D222" i="4"/>
  <c r="C222" i="4"/>
  <c r="E206" i="4"/>
  <c r="E205" i="4" s="1"/>
  <c r="D206" i="4"/>
  <c r="D205" i="4" s="1"/>
  <c r="C206" i="4"/>
  <c r="C205" i="4" s="1"/>
  <c r="E178" i="4"/>
  <c r="D178" i="4"/>
  <c r="C178" i="4"/>
  <c r="E176" i="4"/>
  <c r="D176" i="4"/>
  <c r="C176" i="4"/>
  <c r="E174" i="4"/>
  <c r="D174" i="4"/>
  <c r="C174" i="4"/>
  <c r="E172" i="4"/>
  <c r="D172" i="4"/>
  <c r="C172" i="4"/>
  <c r="E170" i="4"/>
  <c r="D170" i="4"/>
  <c r="C170" i="4"/>
  <c r="E168" i="4"/>
  <c r="D168" i="4"/>
  <c r="C168" i="4"/>
  <c r="E127" i="4"/>
  <c r="D127" i="4"/>
  <c r="C127" i="4"/>
  <c r="Q121" i="4"/>
  <c r="E121" i="4"/>
  <c r="D121" i="4"/>
  <c r="C121" i="4"/>
  <c r="E117" i="4"/>
  <c r="D117" i="4"/>
  <c r="Q113" i="4"/>
  <c r="P113" i="4"/>
  <c r="O113" i="4"/>
  <c r="E113" i="4"/>
  <c r="D113" i="4"/>
  <c r="C113" i="4"/>
  <c r="Q108" i="4"/>
  <c r="P108" i="4"/>
  <c r="O108" i="4"/>
  <c r="E108" i="4"/>
  <c r="D108" i="4"/>
  <c r="C108" i="4"/>
  <c r="K96" i="4"/>
  <c r="J96" i="4"/>
  <c r="I96" i="4"/>
  <c r="O74" i="4"/>
  <c r="D74" i="4"/>
  <c r="C72" i="4"/>
  <c r="E66" i="4"/>
  <c r="E65" i="4" s="1"/>
  <c r="D66" i="4"/>
  <c r="D65" i="4" s="1"/>
  <c r="C66" i="4"/>
  <c r="I66" i="4" s="1"/>
  <c r="O65" i="4"/>
  <c r="E62" i="4"/>
  <c r="D62" i="4"/>
  <c r="C62" i="4"/>
  <c r="E58" i="4"/>
  <c r="K58" i="4" s="1"/>
  <c r="D58" i="4"/>
  <c r="J58" i="4" s="1"/>
  <c r="C58" i="4"/>
  <c r="I49" i="4"/>
  <c r="Q40" i="4"/>
  <c r="P40" i="4"/>
  <c r="E40" i="4"/>
  <c r="D40" i="4"/>
  <c r="Q37" i="4"/>
  <c r="P37" i="4"/>
  <c r="E37" i="4"/>
  <c r="D37" i="4"/>
  <c r="D35" i="4" s="1"/>
  <c r="C37" i="4"/>
  <c r="C35" i="4" s="1"/>
  <c r="E25" i="4"/>
  <c r="E24" i="4" s="1"/>
  <c r="D25" i="4"/>
  <c r="D24" i="4" s="1"/>
  <c r="C25" i="4"/>
  <c r="C24" i="4" s="1"/>
  <c r="Q19" i="4"/>
  <c r="P19" i="4"/>
  <c r="E19" i="4"/>
  <c r="D19" i="4"/>
  <c r="D18" i="4" s="1"/>
  <c r="C19" i="4"/>
  <c r="C18" i="4" s="1"/>
  <c r="Q12" i="4"/>
  <c r="P12" i="4"/>
  <c r="E12" i="4"/>
  <c r="D12" i="4"/>
  <c r="D11" i="4" s="1"/>
  <c r="C12" i="4"/>
  <c r="C11" i="4" s="1"/>
  <c r="D167" i="4" l="1"/>
  <c r="D120" i="4"/>
  <c r="E167" i="4"/>
  <c r="E120" i="4" s="1"/>
  <c r="C167" i="4"/>
  <c r="C120" i="4" s="1"/>
  <c r="I121" i="4"/>
  <c r="C48" i="4"/>
  <c r="I58" i="4"/>
  <c r="J62" i="4"/>
  <c r="P62" i="4"/>
  <c r="I127" i="4"/>
  <c r="O127" i="4"/>
  <c r="O135" i="4"/>
  <c r="I168" i="4"/>
  <c r="O168" i="4"/>
  <c r="I170" i="4"/>
  <c r="O170" i="4"/>
  <c r="I172" i="4"/>
  <c r="O172" i="4"/>
  <c r="I174" i="4"/>
  <c r="O174" i="4"/>
  <c r="I176" i="4"/>
  <c r="O176" i="4"/>
  <c r="I178" i="4"/>
  <c r="O178" i="4"/>
  <c r="I206" i="4"/>
  <c r="O206" i="4"/>
  <c r="I222" i="4"/>
  <c r="O222" i="4"/>
  <c r="I230" i="4"/>
  <c r="O230" i="4"/>
  <c r="I233" i="4"/>
  <c r="O233" i="4"/>
  <c r="K117" i="4"/>
  <c r="Q117" i="4"/>
  <c r="Q24" i="4"/>
  <c r="Q25" i="4"/>
  <c r="I62" i="4"/>
  <c r="O62" i="4"/>
  <c r="K62" i="4"/>
  <c r="Q62" i="4"/>
  <c r="J121" i="4"/>
  <c r="P121" i="4"/>
  <c r="J127" i="4"/>
  <c r="P127" i="4"/>
  <c r="P135" i="4"/>
  <c r="J168" i="4"/>
  <c r="P168" i="4"/>
  <c r="J170" i="4"/>
  <c r="P170" i="4"/>
  <c r="J172" i="4"/>
  <c r="P172" i="4"/>
  <c r="J174" i="4"/>
  <c r="P174" i="4"/>
  <c r="J176" i="4"/>
  <c r="P176" i="4"/>
  <c r="J178" i="4"/>
  <c r="P178" i="4"/>
  <c r="J206" i="4"/>
  <c r="P206" i="4"/>
  <c r="J222" i="4"/>
  <c r="P222" i="4"/>
  <c r="J230" i="4"/>
  <c r="P230" i="4"/>
  <c r="J233" i="4"/>
  <c r="P233" i="4"/>
  <c r="P24" i="4"/>
  <c r="P25" i="4"/>
  <c r="I12" i="4"/>
  <c r="O12" i="4"/>
  <c r="I19" i="4"/>
  <c r="O19" i="4"/>
  <c r="I25" i="4"/>
  <c r="O24" i="4"/>
  <c r="O25" i="4"/>
  <c r="I37" i="4"/>
  <c r="O37" i="4"/>
  <c r="O117" i="4"/>
  <c r="K127" i="4"/>
  <c r="Q127" i="4"/>
  <c r="Q135" i="4"/>
  <c r="K168" i="4"/>
  <c r="Q168" i="4"/>
  <c r="K170" i="4"/>
  <c r="Q170" i="4"/>
  <c r="K172" i="4"/>
  <c r="Q172" i="4"/>
  <c r="K174" i="4"/>
  <c r="Q174" i="4"/>
  <c r="K176" i="4"/>
  <c r="Q176" i="4"/>
  <c r="K178" i="4"/>
  <c r="Q178" i="4"/>
  <c r="K206" i="4"/>
  <c r="Q206" i="4"/>
  <c r="K222" i="4"/>
  <c r="Q222" i="4"/>
  <c r="K230" i="4"/>
  <c r="Q230" i="4"/>
  <c r="K233" i="4"/>
  <c r="Q233" i="4"/>
  <c r="I40" i="4"/>
  <c r="O40" i="4"/>
  <c r="I74" i="4"/>
  <c r="J40" i="4"/>
  <c r="I108" i="4"/>
  <c r="I113" i="4"/>
  <c r="J12" i="4"/>
  <c r="J25" i="4"/>
  <c r="K12" i="4"/>
  <c r="K25" i="4"/>
  <c r="K40" i="4"/>
  <c r="Q48" i="4"/>
  <c r="K49" i="4"/>
  <c r="J108" i="4"/>
  <c r="J113" i="4"/>
  <c r="J66" i="4"/>
  <c r="K121" i="4"/>
  <c r="J19" i="4"/>
  <c r="J37" i="4"/>
  <c r="P48" i="4"/>
  <c r="J49" i="4"/>
  <c r="K19" i="4"/>
  <c r="K37" i="4"/>
  <c r="K108" i="4"/>
  <c r="K113" i="4"/>
  <c r="K66" i="4"/>
  <c r="O48" i="4"/>
  <c r="D48" i="4"/>
  <c r="E48" i="4"/>
  <c r="P205" i="4"/>
  <c r="Q35" i="4"/>
  <c r="O205" i="4"/>
  <c r="E74" i="4"/>
  <c r="E106" i="4"/>
  <c r="O106" i="4"/>
  <c r="E18" i="4"/>
  <c r="Q74" i="4"/>
  <c r="P106" i="4"/>
  <c r="O167" i="4"/>
  <c r="D72" i="4"/>
  <c r="Q11" i="4"/>
  <c r="E35" i="4"/>
  <c r="E11" i="4"/>
  <c r="C65" i="4"/>
  <c r="I65" i="4" s="1"/>
  <c r="D106" i="4"/>
  <c r="C106" i="4"/>
  <c r="C117" i="4"/>
  <c r="I117" i="4" s="1"/>
  <c r="I24" i="4" l="1"/>
  <c r="K24" i="4"/>
  <c r="O120" i="4"/>
  <c r="J24" i="4"/>
  <c r="K65" i="4"/>
  <c r="Q65" i="4"/>
  <c r="I18" i="4"/>
  <c r="O18" i="4"/>
  <c r="J65" i="4"/>
  <c r="P65" i="4"/>
  <c r="K18" i="4"/>
  <c r="Q18" i="4"/>
  <c r="J167" i="4"/>
  <c r="P167" i="4"/>
  <c r="J35" i="4"/>
  <c r="P35" i="4"/>
  <c r="J11" i="4"/>
  <c r="P11" i="4"/>
  <c r="K167" i="4"/>
  <c r="Q167" i="4"/>
  <c r="J18" i="4"/>
  <c r="P18" i="4"/>
  <c r="J74" i="4"/>
  <c r="P74" i="4"/>
  <c r="K205" i="4"/>
  <c r="Q205" i="4"/>
  <c r="I35" i="4"/>
  <c r="O35" i="4"/>
  <c r="J117" i="4"/>
  <c r="P117" i="4"/>
  <c r="K106" i="4"/>
  <c r="Q106" i="4"/>
  <c r="I11" i="4"/>
  <c r="O11" i="4"/>
  <c r="K48" i="4"/>
  <c r="K74" i="4"/>
  <c r="I48" i="4"/>
  <c r="I106" i="4"/>
  <c r="K35" i="4"/>
  <c r="J106" i="4"/>
  <c r="K11" i="4"/>
  <c r="I167" i="4"/>
  <c r="I205" i="4"/>
  <c r="J205" i="4"/>
  <c r="J48" i="4"/>
  <c r="E72" i="4"/>
  <c r="E10" i="4" s="1"/>
  <c r="D116" i="4"/>
  <c r="D115" i="4"/>
  <c r="D10" i="4"/>
  <c r="C116" i="4"/>
  <c r="C115" i="4"/>
  <c r="E115" i="4"/>
  <c r="E116" i="4"/>
  <c r="C10" i="4"/>
  <c r="K120" i="4" l="1"/>
  <c r="Q120" i="4"/>
  <c r="J120" i="4"/>
  <c r="P120" i="4"/>
  <c r="I120" i="4"/>
  <c r="C250" i="4"/>
  <c r="E250" i="4"/>
  <c r="D250" i="4"/>
  <c r="K72" i="4" l="1"/>
  <c r="Q72" i="4"/>
  <c r="I116" i="4"/>
  <c r="O116" i="4"/>
  <c r="J116" i="4"/>
  <c r="P116" i="4"/>
  <c r="J115" i="4"/>
  <c r="P115" i="4"/>
  <c r="K115" i="4"/>
  <c r="Q115" i="4"/>
  <c r="I115" i="4"/>
  <c r="O115" i="4"/>
  <c r="J72" i="4"/>
  <c r="P72" i="4"/>
  <c r="I72" i="4"/>
  <c r="O72" i="4"/>
  <c r="K116" i="4"/>
  <c r="Q116" i="4"/>
  <c r="I10" i="4" l="1"/>
  <c r="O10" i="4"/>
  <c r="J10" i="4"/>
  <c r="P10" i="4"/>
  <c r="K10" i="4"/>
  <c r="Q10" i="4"/>
  <c r="J250" i="4" l="1"/>
  <c r="P250" i="4"/>
  <c r="K250" i="4"/>
  <c r="Q250" i="4"/>
  <c r="I250" i="4"/>
  <c r="O250" i="4"/>
</calcChain>
</file>

<file path=xl/sharedStrings.xml><?xml version="1.0" encoding="utf-8"?>
<sst xmlns="http://schemas.openxmlformats.org/spreadsheetml/2006/main" count="435" uniqueCount="383">
  <si>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</si>
  <si>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</si>
  <si>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</si>
  <si>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</si>
  <si>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</si>
  <si>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</si>
  <si>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</si>
  <si>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</si>
  <si>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</si>
  <si>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</si>
  <si>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</si>
  <si>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</si>
  <si>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</si>
  <si>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</si>
  <si>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</si>
  <si>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</si>
  <si>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</si>
  <si>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</si>
  <si>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</si>
  <si>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</si>
  <si>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</si>
  <si>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</si>
  <si>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</si>
  <si>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</si>
  <si>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</si>
  <si>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</si>
  <si>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</si>
  <si>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</si>
  <si>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</si>
  <si>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</si>
  <si>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</si>
  <si>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</si>
  <si>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</si>
  <si>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</si>
  <si>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</si>
  <si>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</si>
  <si>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</si>
  <si>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</si>
  <si>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</si>
  <si>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</si>
  <si>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</si>
  <si>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</si>
  <si>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</si>
  <si>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</si>
  <si>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</si>
  <si>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</si>
  <si>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</si>
  <si>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</si>
  <si>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</si>
  <si>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</si>
  <si>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</si>
  <si>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</si>
  <si>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</si>
  <si>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</si>
  <si>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</si>
  <si>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</si>
  <si>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</si>
  <si>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</si>
  <si>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</si>
  <si>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</si>
  <si>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</si>
  <si>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</si>
  <si>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</si>
  <si>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</si>
  <si>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000 2 02 25169 04 0000 150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</si>
  <si>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</si>
  <si>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</si>
  <si>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</si>
  <si>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</si>
  <si>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</si>
  <si>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</si>
  <si>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</si>
  <si>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</si>
  <si>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</si>
  <si>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</si>
  <si>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</si>
  <si>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</si>
  <si>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</si>
  <si>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</si>
  <si>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</si>
  <si>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</si>
  <si>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</si>
  <si>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</si>
  <si>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</si>
  <si>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</si>
  <si>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</si>
  <si>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</si>
  <si>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</si>
  <si>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</si>
  <si>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</si>
  <si>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</si>
  <si>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</si>
  <si>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</si>
  <si>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</si>
  <si>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</si>
  <si>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</si>
  <si>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</si>
  <si>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</si>
  <si>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</si>
  <si>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</si>
  <si>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</si>
  <si>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</si>
  <si>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</si>
  <si>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</si>
  <si>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</si>
  <si>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</si>
  <si>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</si>
  <si>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</si>
  <si>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</si>
  <si>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</si>
  <si>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</si>
  <si>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</si>
  <si>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</si>
  <si>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</si>
  <si>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</si>
  <si>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</si>
  <si>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</si>
  <si>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</si>
  <si>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</si>
  <si>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</si>
  <si>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</si>
  <si>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</si>
  <si>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</si>
  <si>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</si>
  <si>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</si>
  <si>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</si>
  <si>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</si>
  <si>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</si>
  <si>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</si>
  <si>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</si>
  <si>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</si>
  <si>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</si>
  <si>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</si>
  <si>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</si>
  <si>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</si>
  <si>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</si>
  <si>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</si>
  <si>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</si>
  <si>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</si>
  <si>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</si>
  <si>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</si>
  <si>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</si>
  <si>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</si>
  <si>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</si>
  <si>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</si>
  <si>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</si>
  <si>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</si>
  <si>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</si>
  <si>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</si>
  <si>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</si>
  <si>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</si>
  <si>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</si>
  <si>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</si>
  <si>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</si>
  <si>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</si>
  <si>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</si>
  <si>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</si>
  <si>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</si>
  <si>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</si>
  <si>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</si>
  <si>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</si>
  <si>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</si>
  <si>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</si>
  <si>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</si>
  <si>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</si>
  <si>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</si>
  <si>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</si>
  <si>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</si>
  <si>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</si>
  <si>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</si>
  <si>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</si>
  <si>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</si>
  <si>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</si>
  <si>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</si>
  <si>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</si>
  <si>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</si>
  <si>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</si>
  <si>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</si>
  <si>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</si>
  <si>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</si>
  <si>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</si>
  <si>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</si>
  <si>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</si>
  <si>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</si>
  <si>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</si>
  <si>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</si>
  <si>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</si>
  <si>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</si>
  <si>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</si>
  <si>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</si>
  <si>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</si>
  <si>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</si>
  <si>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</si>
  <si>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</si>
  <si>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</si>
  <si>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</si>
  <si>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</si>
  <si>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</si>
  <si>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</si>
  <si>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</si>
  <si>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</si>
  <si>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</si>
  <si>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</si>
  <si>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</si>
  <si>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</si>
  <si>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</si>
  <si>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</si>
  <si>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</si>
  <si>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</si>
  <si>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</si>
  <si>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</si>
  <si>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</si>
  <si>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</si>
  <si>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</si>
  <si>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</si>
  <si>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</si>
  <si>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</si>
  <si>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</si>
  <si>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</si>
  <si>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</si>
  <si>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</si>
  <si>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</si>
  <si>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</si>
  <si>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</si>
  <si>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</si>
  <si>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</si>
  <si>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</si>
  <si>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</si>
  <si>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</si>
  <si>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</si>
  <si>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</si>
  <si>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</si>
  <si>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</si>
  <si>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</si>
  <si>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</si>
  <si>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</si>
  <si>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</si>
  <si>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</si>
  <si>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</si>
  <si>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</si>
  <si>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</si>
  <si>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</si>
  <si>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</si>
  <si>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</si>
  <si>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</si>
  <si>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</si>
  <si>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</si>
  <si>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</si>
  <si>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</si>
  <si>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</si>
  <si>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</si>
  <si>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</si>
  <si>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</si>
  <si>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>утвержденный бюджет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</si>
  <si>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</si>
  <si>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</si>
  <si>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</si>
  <si>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</si>
  <si>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</si>
  <si>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</si>
  <si>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</si>
  <si>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</si>
  <si>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</si>
  <si>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</si>
  <si>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</si>
  <si>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</si>
  <si>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</si>
  <si>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</si>
  <si>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</si>
  <si>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2022 год
(тыс. рублей) </t>
  </si>
  <si>
    <t>2024 год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</si>
  <si>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</si>
  <si>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</si>
  <si>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</si>
  <si>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</si>
  <si>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</si>
  <si>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(д/с г.Ступино мкр.Дубки)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</si>
  <si>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</si>
  <si>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r>
      <t xml:space="preserve"> - на проектирование и строительство дошкольных образовательных организаций </t>
    </r>
    <r>
      <rPr>
        <i/>
        <sz val="12"/>
        <color rgb="FF00B050"/>
        <rFont val="Arial"/>
        <family val="2"/>
        <charset val="204"/>
      </rPr>
      <t>(Верзиловский д/с)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</si>
  <si>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</si>
  <si>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</si>
  <si>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t xml:space="preserve"> - на строительство (реконструкцию) муниципальных стадионов</t>
  </si>
  <si>
    <t xml:space="preserve"> - на модернизацию библиотек в части комплектования книжных фондов муниципальных общедоступных библиотек)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</si>
  <si>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</si>
  <si>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</si>
  <si>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</si>
  <si>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</si>
  <si>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</si>
  <si>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</si>
  <si>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</si>
  <si>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</si>
  <si>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</si>
  <si>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уточнение сентябрь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</si>
  <si>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</si>
  <si>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</si>
  <si>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</si>
  <si>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</si>
  <si>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</si>
  <si>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</si>
  <si>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</si>
  <si>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</si>
  <si>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</si>
  <si>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</si>
  <si>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</si>
  <si>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</si>
  <si>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</si>
  <si>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</si>
  <si>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</si>
  <si>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</si>
  <si>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уточнение октябрь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</si>
  <si>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</si>
  <si>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</t>
    </r>
    <r>
      <rPr>
        <sz val="10"/>
        <color rgb="FFFF0000"/>
        <rFont val="Arial"/>
        <family val="2"/>
        <charset val="204"/>
      </rPr>
      <t>от 16.12.2021 № 629/65</t>
    </r>
    <r>
      <rPr>
        <sz val="10"/>
        <rFont val="Arial"/>
        <family val="2"/>
        <charset val="204"/>
      </rPr>
      <t xml:space="preserve"> «О бюджете городского округа Ступино Московской области на 2023 год и 
на плановый период 2024-2025 годов"
от "___" __________ 2023 № _______</t>
    </r>
  </si>
  <si>
    <t xml:space="preserve"> 2023 год
(тыс. рублей) 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</si>
  <si>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</si>
  <si>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</si>
  <si>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</si>
  <si>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</si>
  <si>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</si>
  <si>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</si>
  <si>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</si>
  <si>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</si>
  <si>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</si>
  <si>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</si>
  <si>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</si>
  <si>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</si>
  <si>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</si>
  <si>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</si>
  <si>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</si>
  <si>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</si>
  <si>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</si>
  <si>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</si>
  <si>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</si>
  <si>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Доходы от платных услуг, оказываемых казенными учреждениями (Комитет по архитектуре и градостроительству МО)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</si>
  <si>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</si>
  <si>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</si>
  <si>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Прочие доходы от компенсации затрат бюджетов городских округов (оплата услуг по погребению)  (МКУ)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</si>
  <si>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</si>
  <si>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</si>
  <si>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</si>
  <si>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</si>
  <si>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</si>
  <si>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</si>
  <si>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</si>
  <si>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</si>
  <si>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</si>
  <si>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</si>
  <si>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</si>
  <si>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</si>
  <si>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</si>
  <si>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</si>
  <si>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
на плановый период 2024-2025 годов"
от "___" __________ 2022 № _______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</si>
  <si>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</si>
  <si>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</si>
  <si>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Поступления доходов в бюджет городского округа Ступино Московской области 
на 2023 год и на плановый период 2024-2025 годов</t>
  </si>
  <si>
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</si>
  <si>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</si>
  <si>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  - на создание доступной среды в муниципальных учреждениях культуры 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</si>
  <si>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</si>
  <si>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приобретение автобусов для доставки обучающихся в общеобразовательные организации,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</si>
  <si>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</si>
  <si>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</si>
  <si>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</si>
  <si>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</si>
  <si>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</si>
  <si>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 xml:space="preserve"> - на благоустройство территорий муниципальных общеобразовательных организаций, в зданиях которых выполнен капитальный ремонт 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</si>
  <si>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</si>
  <si>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</si>
  <si>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</si>
  <si>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</si>
  <si>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</si>
  <si>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</si>
  <si>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</si>
  <si>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</si>
  <si>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</si>
  <si>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</si>
  <si>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</si>
  <si>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</si>
  <si>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уточнение февраль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</si>
  <si>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</si>
  <si>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</si>
  <si>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</si>
  <si>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2023 год и 
на плановый период 2024-2025 годов"
от "16" декабря 2022 №36/5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</si>
  <si>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16.12.2022 № 36/5 «О бюджете городского округа Ступино Московской области на 2023 год и 
на плановый период 2024-2025 годов"
от "17" февраля 2023 № 61/8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</si>
</sst>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i/>
      <sz val="11.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 Narrow"/>
      <family val="2"/>
      <charset val="204"/>
    </font>
    <font>
      <u/>
      <sz val="12"/>
      <color indexed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  <xf numFmtId="0" fontId="2" fillId="0" borderId="2"/>
    <xf numFmtId="0" fontId="23" fillId="0" borderId="2" applyNumberFormat="0" applyFill="0" applyBorder="0" applyAlignment="0" applyProtection="0">
      <alignment vertical="top"/>
      <protection locked="0"/>
    </xf>
    <xf numFmtId="0" fontId="6" fillId="0" borderId="2"/>
  </cellStyleXfs>
  <cellXfs count="117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2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7" fillId="0" borderId="2" xfId="1" applyNumberFormat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/>
    </xf>
    <xf numFmtId="166" fontId="8" fillId="0" borderId="2" xfId="1" applyNumberFormat="1" applyFont="1" applyFill="1" applyAlignment="1">
      <alignment horizontal="center" vertical="center" wrapText="1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8" fillId="0" borderId="2" xfId="1" applyNumberFormat="1" applyFont="1" applyFill="1" applyAlignment="1">
      <alignment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0" fillId="0" borderId="1" xfId="2" applyNumberFormat="1" applyFont="1" applyFill="1" applyBorder="1" applyAlignment="1" applyProtection="1">
      <alignment horizontal="center" vertical="center"/>
    </xf>
    <xf numFmtId="1" fontId="21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 indent="2"/>
    </xf>
    <xf numFmtId="0" fontId="10" fillId="0" borderId="4" xfId="1" applyFont="1" applyFill="1" applyBorder="1" applyAlignment="1">
      <alignment horizontal="left" vertical="center" wrapText="1" indent="2"/>
    </xf>
    <xf numFmtId="0" fontId="10" fillId="0" borderId="6" xfId="1" applyFont="1" applyFill="1" applyBorder="1" applyAlignment="1">
      <alignment horizontal="left" vertical="center" wrapText="1" indent="2"/>
    </xf>
    <xf numFmtId="0" fontId="10" fillId="0" borderId="1" xfId="1" applyFont="1" applyFill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22" fillId="0" borderId="1" xfId="2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9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164" fontId="9" fillId="0" borderId="2" xfId="1" applyNumberFormat="1" applyFont="1" applyFill="1" applyAlignment="1">
      <alignment vertical="center"/>
    </xf>
    <xf numFmtId="164" fontId="9" fillId="0" borderId="1" xfId="2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22" fillId="0" borderId="1" xfId="2" applyNumberFormat="1" applyFont="1" applyFill="1" applyBorder="1" applyAlignment="1">
      <alignment horizontal="center" vertical="center"/>
    </xf>
    <xf numFmtId="164" fontId="9" fillId="0" borderId="2" xfId="1" applyNumberFormat="1" applyFont="1" applyFill="1" applyAlignment="1">
      <alignment horizontal="left" vertical="center" wrapText="1"/>
    </xf>
    <xf numFmtId="164" fontId="9" fillId="0" borderId="2" xfId="1" applyNumberFormat="1" applyFont="1" applyFill="1" applyAlignment="1">
      <alignment horizontal="right" vertical="center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Alignment="1">
      <alignment horizontal="right" vertical="center" wrapText="1"/>
    </xf>
    <xf numFmtId="164" fontId="6" fillId="0" borderId="2" xfId="1" applyNumberFormat="1" applyFont="1" applyFill="1" applyAlignment="1">
      <alignment horizontal="left" vertical="center" wrapText="1"/>
    </xf>
    <xf numFmtId="0" fontId="8" fillId="0" borderId="2" xfId="1" applyFont="1" applyFill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</cellXfs>
  <cellStyles count="18">
    <cellStyle name="Гиперссылка 2" xfId="16"/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3 3" xfId="15"/>
    <cellStyle name="Обычный 3 4" xfId="17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0000FF"/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4"/>
  <sheetViews>
    <sheetView tabSelected="1" view="pageBreakPreview" topLeftCell="A123" zoomScaleNormal="100" zoomScaleSheetLayoutView="100" workbookViewId="0">
      <selection activeCell="B127" sqref="B127"/>
    </sheetView>
  </sheetViews>
  <sheetFormatPr defaultColWidth="9.109375" defaultRowHeight="5.7" customHeight="1" x14ac:dyDescent="0.3"/>
  <cols>
    <col min="1" max="1" width="30.109375" style="1" customWidth="1"/>
    <col min="2" max="2" width="75.88671875" style="1" customWidth="1"/>
    <col min="3" max="3" width="19.44140625" style="56" hidden="1" customWidth="1"/>
    <col min="4" max="5" width="19" style="56" hidden="1" customWidth="1"/>
    <col min="6" max="6" width="17.33203125" style="93" customWidth="1"/>
    <col min="7" max="8" width="15.109375" style="93" customWidth="1"/>
    <col min="9" max="11" width="18.6640625" style="56" hidden="1" customWidth="1"/>
    <col min="12" max="14" width="18.88671875" style="61" hidden="1" customWidth="1"/>
    <col min="15" max="17" width="19.33203125" style="56" hidden="1" customWidth="1"/>
    <col min="18" max="18" width="19.33203125" style="61" hidden="1" customWidth="1"/>
    <col min="19" max="20" width="18.88671875" style="61" hidden="1" customWidth="1"/>
    <col min="21" max="23" width="19.33203125" style="56" hidden="1" customWidth="1"/>
    <col min="24" max="26" width="14.6640625" style="49" hidden="1" customWidth="1"/>
    <col min="27" max="16384" width="9.109375" style="3"/>
  </cols>
  <sheetData>
    <row r="1" spans="1:26" ht="126.75" customHeight="1" x14ac:dyDescent="0.3">
      <c r="C1" s="106" t="s">
        <v>350</v>
      </c>
      <c r="D1" s="106"/>
      <c r="E1" s="106"/>
      <c r="F1" s="107" t="s">
        <v>382</v>
      </c>
      <c r="G1" s="107"/>
      <c r="H1" s="107"/>
      <c r="L1" s="106" t="s">
        <v>311</v>
      </c>
      <c r="M1" s="106"/>
      <c r="N1" s="106"/>
      <c r="R1" s="106" t="s">
        <v>311</v>
      </c>
      <c r="S1" s="106"/>
      <c r="T1" s="106"/>
    </row>
    <row r="2" spans="1:26" ht="13.5" customHeight="1" x14ac:dyDescent="0.3">
      <c r="F2" s="101"/>
      <c r="G2" s="101"/>
      <c r="H2" s="101"/>
      <c r="L2" s="56"/>
      <c r="M2" s="56"/>
      <c r="N2" s="56"/>
      <c r="R2" s="56"/>
      <c r="S2" s="56"/>
      <c r="T2" s="56"/>
    </row>
    <row r="3" spans="1:26" ht="89.25" customHeight="1" x14ac:dyDescent="0.3">
      <c r="C3" s="106"/>
      <c r="D3" s="106"/>
      <c r="E3" s="106"/>
      <c r="F3" s="107" t="s">
        <v>381</v>
      </c>
      <c r="G3" s="107"/>
      <c r="H3" s="107"/>
      <c r="L3" s="106" t="s">
        <v>310</v>
      </c>
      <c r="M3" s="106"/>
      <c r="N3" s="106"/>
      <c r="R3" s="106" t="s">
        <v>310</v>
      </c>
      <c r="S3" s="106"/>
      <c r="T3" s="106"/>
    </row>
    <row r="4" spans="1:26" ht="13.5" customHeight="1" x14ac:dyDescent="0.3"/>
    <row r="5" spans="1:26" ht="37.5" customHeight="1" x14ac:dyDescent="0.3">
      <c r="A5" s="108" t="s">
        <v>353</v>
      </c>
      <c r="B5" s="108"/>
      <c r="C5" s="108"/>
      <c r="D5" s="108"/>
      <c r="E5" s="108"/>
      <c r="F5" s="108"/>
      <c r="G5" s="108"/>
      <c r="H5" s="108"/>
      <c r="I5" s="57"/>
      <c r="J5" s="69"/>
      <c r="K5" s="57"/>
      <c r="L5" s="62"/>
      <c r="M5" s="62"/>
      <c r="N5" s="62"/>
      <c r="O5" s="57"/>
      <c r="P5" s="69"/>
      <c r="Q5" s="57"/>
      <c r="R5" s="62"/>
      <c r="S5" s="62"/>
      <c r="T5" s="62"/>
      <c r="U5" s="57"/>
      <c r="V5" s="69"/>
      <c r="W5" s="57"/>
      <c r="X5" s="50"/>
      <c r="Y5" s="51"/>
      <c r="Z5" s="50"/>
    </row>
    <row r="6" spans="1:26" ht="12.75" customHeight="1" x14ac:dyDescent="0.3">
      <c r="A6" s="53"/>
      <c r="B6" s="55"/>
      <c r="C6" s="62"/>
      <c r="D6" s="62"/>
      <c r="E6" s="62"/>
      <c r="F6" s="52"/>
      <c r="G6" s="52"/>
      <c r="H6" s="52"/>
      <c r="I6" s="60"/>
      <c r="J6" s="62"/>
      <c r="K6" s="60"/>
      <c r="L6" s="62"/>
      <c r="M6" s="62"/>
      <c r="N6" s="62"/>
      <c r="O6" s="60"/>
      <c r="P6" s="62"/>
      <c r="Q6" s="60"/>
      <c r="R6" s="62"/>
      <c r="S6" s="62"/>
      <c r="T6" s="62"/>
      <c r="U6" s="60"/>
      <c r="V6" s="62"/>
      <c r="W6" s="60"/>
      <c r="X6" s="52"/>
      <c r="Y6" s="52"/>
      <c r="Z6" s="52"/>
    </row>
    <row r="7" spans="1:26" s="7" customFormat="1" ht="30" hidden="1" customHeight="1" x14ac:dyDescent="0.3">
      <c r="A7" s="36"/>
      <c r="B7" s="36"/>
      <c r="C7" s="109" t="s">
        <v>253</v>
      </c>
      <c r="D7" s="109"/>
      <c r="E7" s="109"/>
      <c r="F7" s="110" t="s">
        <v>377</v>
      </c>
      <c r="G7" s="110"/>
      <c r="H7" s="110"/>
      <c r="I7" s="111" t="s">
        <v>254</v>
      </c>
      <c r="J7" s="111"/>
      <c r="K7" s="111"/>
      <c r="L7" s="111" t="s">
        <v>292</v>
      </c>
      <c r="M7" s="111"/>
      <c r="N7" s="111"/>
      <c r="O7" s="111" t="s">
        <v>254</v>
      </c>
      <c r="P7" s="111"/>
      <c r="Q7" s="111"/>
      <c r="R7" s="111" t="s">
        <v>309</v>
      </c>
      <c r="S7" s="111"/>
      <c r="T7" s="111"/>
      <c r="U7" s="111" t="s">
        <v>254</v>
      </c>
      <c r="V7" s="111"/>
      <c r="W7" s="111"/>
      <c r="X7" s="112" t="s">
        <v>259</v>
      </c>
      <c r="Y7" s="112"/>
      <c r="Z7" s="112"/>
    </row>
    <row r="8" spans="1:26" s="2" customFormat="1" ht="35.25" customHeight="1" x14ac:dyDescent="0.3">
      <c r="A8" s="114" t="s">
        <v>244</v>
      </c>
      <c r="B8" s="114" t="s">
        <v>243</v>
      </c>
      <c r="C8" s="103" t="s">
        <v>312</v>
      </c>
      <c r="D8" s="105" t="s">
        <v>245</v>
      </c>
      <c r="E8" s="105"/>
      <c r="F8" s="115" t="s">
        <v>312</v>
      </c>
      <c r="G8" s="113" t="s">
        <v>245</v>
      </c>
      <c r="H8" s="113"/>
      <c r="I8" s="103" t="s">
        <v>312</v>
      </c>
      <c r="J8" s="105" t="s">
        <v>245</v>
      </c>
      <c r="K8" s="105"/>
      <c r="L8" s="103" t="s">
        <v>312</v>
      </c>
      <c r="M8" s="105" t="s">
        <v>245</v>
      </c>
      <c r="N8" s="105"/>
      <c r="O8" s="103" t="s">
        <v>312</v>
      </c>
      <c r="P8" s="105" t="s">
        <v>245</v>
      </c>
      <c r="Q8" s="105"/>
      <c r="R8" s="103" t="s">
        <v>312</v>
      </c>
      <c r="S8" s="105" t="s">
        <v>245</v>
      </c>
      <c r="T8" s="105"/>
      <c r="U8" s="103" t="s">
        <v>312</v>
      </c>
      <c r="V8" s="105" t="s">
        <v>245</v>
      </c>
      <c r="W8" s="105"/>
      <c r="X8" s="113" t="s">
        <v>269</v>
      </c>
      <c r="Y8" s="113" t="s">
        <v>245</v>
      </c>
      <c r="Z8" s="113"/>
    </row>
    <row r="9" spans="1:26" s="53" customFormat="1" ht="23.25" customHeight="1" x14ac:dyDescent="0.3">
      <c r="A9" s="114"/>
      <c r="B9" s="114"/>
      <c r="C9" s="104"/>
      <c r="D9" s="86" t="s">
        <v>270</v>
      </c>
      <c r="E9" s="86" t="s">
        <v>313</v>
      </c>
      <c r="F9" s="116"/>
      <c r="G9" s="88" t="s">
        <v>270</v>
      </c>
      <c r="H9" s="88" t="s">
        <v>313</v>
      </c>
      <c r="I9" s="104"/>
      <c r="J9" s="68" t="s">
        <v>270</v>
      </c>
      <c r="K9" s="68" t="s">
        <v>313</v>
      </c>
      <c r="L9" s="104"/>
      <c r="M9" s="68" t="s">
        <v>270</v>
      </c>
      <c r="N9" s="68" t="s">
        <v>313</v>
      </c>
      <c r="O9" s="104"/>
      <c r="P9" s="68" t="s">
        <v>270</v>
      </c>
      <c r="Q9" s="68" t="s">
        <v>313</v>
      </c>
      <c r="R9" s="104"/>
      <c r="S9" s="68" t="s">
        <v>270</v>
      </c>
      <c r="T9" s="68" t="s">
        <v>313</v>
      </c>
      <c r="U9" s="104"/>
      <c r="V9" s="68" t="s">
        <v>270</v>
      </c>
      <c r="W9" s="68" t="s">
        <v>313</v>
      </c>
      <c r="X9" s="113"/>
      <c r="Y9" s="54" t="s">
        <v>242</v>
      </c>
      <c r="Z9" s="58" t="s">
        <v>270</v>
      </c>
    </row>
    <row r="10" spans="1:26" s="7" customFormat="1" ht="29.25" customHeight="1" x14ac:dyDescent="0.3">
      <c r="A10" s="20" t="s">
        <v>241</v>
      </c>
      <c r="B10" s="5" t="s">
        <v>240</v>
      </c>
      <c r="C10" s="37">
        <f t="shared" ref="C10:E10" si="0">C11+C18+C24+C35+C40+C47+C48+C65+C72+C96+C105+C106</f>
        <v>5624053.4278899981</v>
      </c>
      <c r="D10" s="37">
        <f t="shared" si="0"/>
        <v>4917871.2846100004</v>
      </c>
      <c r="E10" s="37">
        <f t="shared" si="0"/>
        <v>4878314.7956300005</v>
      </c>
      <c r="F10" s="6">
        <f t="shared" ref="F10:H10" si="1">F11+F18+F24+F35+F40+F47+F48+F65+F72+F96+F105+F106</f>
        <v>5624053.427889999</v>
      </c>
      <c r="G10" s="6">
        <f t="shared" si="1"/>
        <v>4917871.2846100004</v>
      </c>
      <c r="H10" s="6">
        <f t="shared" si="1"/>
        <v>4878314.7956300005</v>
      </c>
      <c r="I10" s="65">
        <f>F10-C10</f>
        <v>0</v>
      </c>
      <c r="J10" s="65">
        <f>G10-D10</f>
        <v>0</v>
      </c>
      <c r="K10" s="65">
        <f>H10-E10</f>
        <v>0</v>
      </c>
      <c r="L10" s="65">
        <f>L11+L18+L24+L35+L40+L47+L48+L65+L72+L96+L105+L106</f>
        <v>6384</v>
      </c>
      <c r="M10" s="65">
        <f>M11+M18+M24+M35+M40+M47+M48+M65+M72+M96+M105+M106</f>
        <v>6384</v>
      </c>
      <c r="N10" s="65">
        <f>N11+N18+N24+N35+N40+N47+N48+N65+N72+N96+N105+N106</f>
        <v>6384</v>
      </c>
      <c r="O10" s="65">
        <f>L10-F10</f>
        <v>-5617669.427889999</v>
      </c>
      <c r="P10" s="65">
        <f>M10-G10</f>
        <v>-4911487.2846100004</v>
      </c>
      <c r="Q10" s="65">
        <f>N10-H10</f>
        <v>-4871930.7956300005</v>
      </c>
      <c r="R10" s="37">
        <f>R11+R18+R24+R35+R40+R47+R48+R65+R72+R96+R105+R106</f>
        <v>6384</v>
      </c>
      <c r="S10" s="37">
        <f>S11+S18+S24+S35+S40+S47+S48+S65+S72+S96+S105+S106</f>
        <v>6384</v>
      </c>
      <c r="T10" s="37">
        <f>T11+T18+T24+T35+T40+T47+T48+T65+T72+T96+T105+T106</f>
        <v>6384</v>
      </c>
      <c r="U10" s="65">
        <f t="shared" ref="U10:U41" si="2">R10-L10</f>
        <v>0</v>
      </c>
      <c r="V10" s="65">
        <f t="shared" ref="V10:V41" si="3">S10-M10</f>
        <v>0</v>
      </c>
      <c r="W10" s="65">
        <f t="shared" ref="W10:W41" si="4">T10-N10</f>
        <v>0</v>
      </c>
      <c r="X10" s="6"/>
      <c r="Y10" s="6"/>
      <c r="Z10" s="6"/>
    </row>
    <row r="11" spans="1:26" s="7" customFormat="1" ht="29.25" customHeight="1" x14ac:dyDescent="0.3">
      <c r="A11" s="4" t="s">
        <v>239</v>
      </c>
      <c r="B11" s="8" t="s">
        <v>238</v>
      </c>
      <c r="C11" s="37">
        <f t="shared" ref="C11:T11" si="5">C12</f>
        <v>3957456.9828599994</v>
      </c>
      <c r="D11" s="37">
        <f t="shared" si="5"/>
        <v>3212987.10898</v>
      </c>
      <c r="E11" s="37">
        <f t="shared" si="5"/>
        <v>3068335.3200000003</v>
      </c>
      <c r="F11" s="6">
        <f t="shared" si="5"/>
        <v>3880561.2252299995</v>
      </c>
      <c r="G11" s="6">
        <f t="shared" si="5"/>
        <v>3212987.10898</v>
      </c>
      <c r="H11" s="6">
        <f t="shared" si="5"/>
        <v>3068335.3200000003</v>
      </c>
      <c r="I11" s="65">
        <f t="shared" ref="I11:I49" si="6">F11-C11</f>
        <v>-76895.757629999891</v>
      </c>
      <c r="J11" s="65">
        <f t="shared" ref="J11:J81" si="7">G11-D11</f>
        <v>0</v>
      </c>
      <c r="K11" s="65">
        <f t="shared" ref="K11:K81" si="8">H11-E11</f>
        <v>0</v>
      </c>
      <c r="L11" s="65">
        <f t="shared" si="5"/>
        <v>0</v>
      </c>
      <c r="M11" s="65">
        <f t="shared" si="5"/>
        <v>0</v>
      </c>
      <c r="N11" s="65">
        <f t="shared" si="5"/>
        <v>0</v>
      </c>
      <c r="O11" s="65">
        <f t="shared" ref="O11:O81" si="9">L11-F11</f>
        <v>-3880561.2252299995</v>
      </c>
      <c r="P11" s="65">
        <f t="shared" ref="P11:P81" si="10">M11-G11</f>
        <v>-3212987.10898</v>
      </c>
      <c r="Q11" s="65">
        <f t="shared" ref="Q11:Q81" si="11">N11-H11</f>
        <v>-3068335.3200000003</v>
      </c>
      <c r="R11" s="37">
        <f t="shared" si="5"/>
        <v>0</v>
      </c>
      <c r="S11" s="37">
        <f t="shared" si="5"/>
        <v>0</v>
      </c>
      <c r="T11" s="37">
        <f t="shared" si="5"/>
        <v>0</v>
      </c>
      <c r="U11" s="65">
        <f t="shared" si="2"/>
        <v>0</v>
      </c>
      <c r="V11" s="65">
        <f t="shared" si="3"/>
        <v>0</v>
      </c>
      <c r="W11" s="65">
        <f t="shared" si="4"/>
        <v>0</v>
      </c>
      <c r="X11" s="47"/>
      <c r="Y11" s="47"/>
      <c r="Z11" s="47"/>
    </row>
    <row r="12" spans="1:26" ht="29.25" customHeight="1" x14ac:dyDescent="0.3">
      <c r="A12" s="9" t="s">
        <v>237</v>
      </c>
      <c r="B12" s="10" t="s">
        <v>236</v>
      </c>
      <c r="C12" s="42">
        <f>SUM(C13:C17)</f>
        <v>3957456.9828599994</v>
      </c>
      <c r="D12" s="42">
        <f t="shared" ref="D12:E12" si="12">SUM(D13:D17)</f>
        <v>3212987.10898</v>
      </c>
      <c r="E12" s="42">
        <f t="shared" si="12"/>
        <v>3068335.3200000003</v>
      </c>
      <c r="F12" s="94">
        <f>SUM(F13:F17)</f>
        <v>3880561.2252299995</v>
      </c>
      <c r="G12" s="94">
        <f t="shared" ref="G12:H12" si="13">SUM(G13:G17)</f>
        <v>3212987.10898</v>
      </c>
      <c r="H12" s="94">
        <f t="shared" si="13"/>
        <v>3068335.3200000003</v>
      </c>
      <c r="I12" s="66">
        <f t="shared" si="6"/>
        <v>-76895.757629999891</v>
      </c>
      <c r="J12" s="66">
        <f t="shared" si="7"/>
        <v>0</v>
      </c>
      <c r="K12" s="66">
        <f t="shared" si="8"/>
        <v>0</v>
      </c>
      <c r="L12" s="66">
        <f>SUM(L13:L17)</f>
        <v>0</v>
      </c>
      <c r="M12" s="66">
        <f t="shared" ref="M12:N12" si="14">SUM(M13:M17)</f>
        <v>0</v>
      </c>
      <c r="N12" s="66">
        <f t="shared" si="14"/>
        <v>0</v>
      </c>
      <c r="O12" s="66">
        <f t="shared" si="9"/>
        <v>-3880561.2252299995</v>
      </c>
      <c r="P12" s="66">
        <f t="shared" si="10"/>
        <v>-3212987.10898</v>
      </c>
      <c r="Q12" s="66">
        <f t="shared" si="11"/>
        <v>-3068335.3200000003</v>
      </c>
      <c r="R12" s="42">
        <f>SUM(R13:R17)</f>
        <v>0</v>
      </c>
      <c r="S12" s="42">
        <f t="shared" ref="S12:T12" si="15">SUM(S13:S17)</f>
        <v>0</v>
      </c>
      <c r="T12" s="42">
        <f t="shared" si="15"/>
        <v>0</v>
      </c>
      <c r="U12" s="66">
        <f t="shared" si="2"/>
        <v>0</v>
      </c>
      <c r="V12" s="66">
        <f t="shared" si="3"/>
        <v>0</v>
      </c>
      <c r="W12" s="66">
        <f t="shared" si="4"/>
        <v>0</v>
      </c>
      <c r="X12" s="46"/>
      <c r="Y12" s="46"/>
      <c r="Z12" s="46"/>
    </row>
    <row r="13" spans="1:26" s="13" customFormat="1" ht="80.25" hidden="1" customHeight="1" x14ac:dyDescent="0.3">
      <c r="A13" s="11" t="s">
        <v>235</v>
      </c>
      <c r="B13" s="12" t="s">
        <v>234</v>
      </c>
      <c r="C13" s="44">
        <v>3448402.4828599999</v>
      </c>
      <c r="D13" s="44">
        <v>2837210.3089800002</v>
      </c>
      <c r="E13" s="44">
        <v>2692714.02</v>
      </c>
      <c r="F13" s="75">
        <f>3448402.48286-76895.75763</f>
        <v>3371506.72523</v>
      </c>
      <c r="G13" s="75">
        <v>2837210.3089800002</v>
      </c>
      <c r="H13" s="75">
        <v>2692714.02</v>
      </c>
      <c r="I13" s="67">
        <f t="shared" si="6"/>
        <v>-76895.757629999891</v>
      </c>
      <c r="J13" s="67">
        <f t="shared" si="7"/>
        <v>0</v>
      </c>
      <c r="K13" s="67">
        <f t="shared" si="8"/>
        <v>0</v>
      </c>
      <c r="L13" s="67"/>
      <c r="M13" s="67"/>
      <c r="N13" s="67"/>
      <c r="O13" s="67">
        <f t="shared" si="9"/>
        <v>-3371506.72523</v>
      </c>
      <c r="P13" s="67">
        <f t="shared" si="10"/>
        <v>-2837210.3089800002</v>
      </c>
      <c r="Q13" s="67">
        <f t="shared" si="11"/>
        <v>-2692714.02</v>
      </c>
      <c r="R13" s="44"/>
      <c r="S13" s="44"/>
      <c r="T13" s="44"/>
      <c r="U13" s="67">
        <f t="shared" si="2"/>
        <v>0</v>
      </c>
      <c r="V13" s="67">
        <f t="shared" si="3"/>
        <v>0</v>
      </c>
      <c r="W13" s="67">
        <f t="shared" si="4"/>
        <v>0</v>
      </c>
      <c r="X13" s="33"/>
      <c r="Y13" s="33"/>
      <c r="Z13" s="33"/>
    </row>
    <row r="14" spans="1:26" s="13" customFormat="1" ht="110.25" hidden="1" customHeight="1" x14ac:dyDescent="0.3">
      <c r="A14" s="11" t="s">
        <v>233</v>
      </c>
      <c r="B14" s="12" t="s">
        <v>232</v>
      </c>
      <c r="C14" s="44">
        <v>9280.1</v>
      </c>
      <c r="D14" s="44">
        <v>7010.3</v>
      </c>
      <c r="E14" s="44">
        <v>7039.6</v>
      </c>
      <c r="F14" s="75">
        <v>9280.1</v>
      </c>
      <c r="G14" s="75">
        <v>7010.3</v>
      </c>
      <c r="H14" s="75">
        <v>7039.6</v>
      </c>
      <c r="I14" s="67">
        <f t="shared" si="6"/>
        <v>0</v>
      </c>
      <c r="J14" s="67">
        <f t="shared" si="7"/>
        <v>0</v>
      </c>
      <c r="K14" s="67">
        <f t="shared" si="8"/>
        <v>0</v>
      </c>
      <c r="L14" s="67"/>
      <c r="M14" s="67"/>
      <c r="N14" s="67"/>
      <c r="O14" s="67">
        <f t="shared" si="9"/>
        <v>-9280.1</v>
      </c>
      <c r="P14" s="67">
        <f t="shared" si="10"/>
        <v>-7010.3</v>
      </c>
      <c r="Q14" s="67">
        <f t="shared" si="11"/>
        <v>-7039.6</v>
      </c>
      <c r="R14" s="44"/>
      <c r="S14" s="44"/>
      <c r="T14" s="44"/>
      <c r="U14" s="67">
        <f t="shared" si="2"/>
        <v>0</v>
      </c>
      <c r="V14" s="67">
        <f t="shared" si="3"/>
        <v>0</v>
      </c>
      <c r="W14" s="67">
        <f t="shared" si="4"/>
        <v>0</v>
      </c>
      <c r="X14" s="33"/>
      <c r="Y14" s="33"/>
      <c r="Z14" s="33"/>
    </row>
    <row r="15" spans="1:26" s="13" customFormat="1" ht="52.5" hidden="1" customHeight="1" x14ac:dyDescent="0.3">
      <c r="A15" s="11" t="s">
        <v>231</v>
      </c>
      <c r="B15" s="12" t="s">
        <v>230</v>
      </c>
      <c r="C15" s="44">
        <v>35264.300000000003</v>
      </c>
      <c r="D15" s="44">
        <v>26639.5</v>
      </c>
      <c r="E15" s="44">
        <v>26750.7</v>
      </c>
      <c r="F15" s="75">
        <v>35264.300000000003</v>
      </c>
      <c r="G15" s="75">
        <v>26639.5</v>
      </c>
      <c r="H15" s="75">
        <v>26750.7</v>
      </c>
      <c r="I15" s="67">
        <f t="shared" si="6"/>
        <v>0</v>
      </c>
      <c r="J15" s="67">
        <f t="shared" si="7"/>
        <v>0</v>
      </c>
      <c r="K15" s="67">
        <f t="shared" si="8"/>
        <v>0</v>
      </c>
      <c r="L15" s="67"/>
      <c r="M15" s="67"/>
      <c r="N15" s="67"/>
      <c r="O15" s="67">
        <f t="shared" si="9"/>
        <v>-35264.300000000003</v>
      </c>
      <c r="P15" s="67">
        <f t="shared" si="10"/>
        <v>-26639.5</v>
      </c>
      <c r="Q15" s="67">
        <f t="shared" si="11"/>
        <v>-26750.7</v>
      </c>
      <c r="R15" s="44"/>
      <c r="S15" s="44"/>
      <c r="T15" s="44"/>
      <c r="U15" s="67">
        <f t="shared" si="2"/>
        <v>0</v>
      </c>
      <c r="V15" s="67">
        <f t="shared" si="3"/>
        <v>0</v>
      </c>
      <c r="W15" s="67">
        <f t="shared" si="4"/>
        <v>0</v>
      </c>
      <c r="X15" s="33"/>
      <c r="Y15" s="33"/>
      <c r="Z15" s="33"/>
    </row>
    <row r="16" spans="1:26" s="13" customFormat="1" ht="92.25" hidden="1" customHeight="1" x14ac:dyDescent="0.3">
      <c r="A16" s="11" t="s">
        <v>229</v>
      </c>
      <c r="B16" s="12" t="s">
        <v>228</v>
      </c>
      <c r="C16" s="44">
        <v>90051.8</v>
      </c>
      <c r="D16" s="44">
        <v>59371</v>
      </c>
      <c r="E16" s="44">
        <v>57917.2</v>
      </c>
      <c r="F16" s="75">
        <v>90051.8</v>
      </c>
      <c r="G16" s="75">
        <v>59371</v>
      </c>
      <c r="H16" s="75">
        <v>57917.2</v>
      </c>
      <c r="I16" s="67">
        <f t="shared" si="6"/>
        <v>0</v>
      </c>
      <c r="J16" s="67">
        <f t="shared" si="7"/>
        <v>0</v>
      </c>
      <c r="K16" s="67">
        <f t="shared" si="8"/>
        <v>0</v>
      </c>
      <c r="L16" s="67"/>
      <c r="M16" s="67"/>
      <c r="N16" s="67"/>
      <c r="O16" s="67">
        <f t="shared" si="9"/>
        <v>-90051.8</v>
      </c>
      <c r="P16" s="67">
        <f t="shared" si="10"/>
        <v>-59371</v>
      </c>
      <c r="Q16" s="67">
        <f t="shared" si="11"/>
        <v>-57917.2</v>
      </c>
      <c r="R16" s="44"/>
      <c r="S16" s="44"/>
      <c r="T16" s="44"/>
      <c r="U16" s="67">
        <f t="shared" si="2"/>
        <v>0</v>
      </c>
      <c r="V16" s="67">
        <f t="shared" si="3"/>
        <v>0</v>
      </c>
      <c r="W16" s="67">
        <f t="shared" si="4"/>
        <v>0</v>
      </c>
      <c r="X16" s="33"/>
      <c r="Y16" s="33"/>
      <c r="Z16" s="33"/>
    </row>
    <row r="17" spans="1:26" s="13" customFormat="1" ht="51.75" hidden="1" customHeight="1" x14ac:dyDescent="0.3">
      <c r="A17" s="11" t="s">
        <v>247</v>
      </c>
      <c r="B17" s="12" t="s">
        <v>246</v>
      </c>
      <c r="C17" s="44">
        <v>374458.3</v>
      </c>
      <c r="D17" s="44">
        <v>282756</v>
      </c>
      <c r="E17" s="44">
        <v>283913.8</v>
      </c>
      <c r="F17" s="75">
        <v>374458.3</v>
      </c>
      <c r="G17" s="75">
        <v>282756</v>
      </c>
      <c r="H17" s="75">
        <v>283913.8</v>
      </c>
      <c r="I17" s="67">
        <f t="shared" si="6"/>
        <v>0</v>
      </c>
      <c r="J17" s="67">
        <f t="shared" si="7"/>
        <v>0</v>
      </c>
      <c r="K17" s="67">
        <f t="shared" si="8"/>
        <v>0</v>
      </c>
      <c r="L17" s="67"/>
      <c r="M17" s="67"/>
      <c r="N17" s="67"/>
      <c r="O17" s="67">
        <f t="shared" si="9"/>
        <v>-374458.3</v>
      </c>
      <c r="P17" s="67">
        <f t="shared" si="10"/>
        <v>-282756</v>
      </c>
      <c r="Q17" s="67">
        <f t="shared" si="11"/>
        <v>-283913.8</v>
      </c>
      <c r="R17" s="44"/>
      <c r="S17" s="44"/>
      <c r="T17" s="44"/>
      <c r="U17" s="67">
        <f t="shared" si="2"/>
        <v>0</v>
      </c>
      <c r="V17" s="67">
        <f t="shared" si="3"/>
        <v>0</v>
      </c>
      <c r="W17" s="67">
        <f t="shared" si="4"/>
        <v>0</v>
      </c>
      <c r="X17" s="33"/>
      <c r="Y17" s="33"/>
      <c r="Z17" s="33"/>
    </row>
    <row r="18" spans="1:26" s="7" customFormat="1" ht="36.75" customHeight="1" x14ac:dyDescent="0.3">
      <c r="A18" s="14" t="s">
        <v>227</v>
      </c>
      <c r="B18" s="15" t="s">
        <v>226</v>
      </c>
      <c r="C18" s="37">
        <f t="shared" ref="C18:T18" si="16">C19</f>
        <v>108676</v>
      </c>
      <c r="D18" s="37">
        <f t="shared" si="16"/>
        <v>118471</v>
      </c>
      <c r="E18" s="37">
        <f t="shared" si="16"/>
        <v>125374</v>
      </c>
      <c r="F18" s="6">
        <f t="shared" si="16"/>
        <v>108676</v>
      </c>
      <c r="G18" s="6">
        <f t="shared" si="16"/>
        <v>118471</v>
      </c>
      <c r="H18" s="6">
        <f t="shared" si="16"/>
        <v>125374</v>
      </c>
      <c r="I18" s="65">
        <f t="shared" si="6"/>
        <v>0</v>
      </c>
      <c r="J18" s="65">
        <f t="shared" si="7"/>
        <v>0</v>
      </c>
      <c r="K18" s="65">
        <f t="shared" si="8"/>
        <v>0</v>
      </c>
      <c r="L18" s="65">
        <f t="shared" si="16"/>
        <v>0</v>
      </c>
      <c r="M18" s="65">
        <f t="shared" si="16"/>
        <v>0</v>
      </c>
      <c r="N18" s="65">
        <f t="shared" si="16"/>
        <v>0</v>
      </c>
      <c r="O18" s="65">
        <f t="shared" si="9"/>
        <v>-108676</v>
      </c>
      <c r="P18" s="65">
        <f t="shared" si="10"/>
        <v>-118471</v>
      </c>
      <c r="Q18" s="65">
        <f t="shared" si="11"/>
        <v>-125374</v>
      </c>
      <c r="R18" s="37">
        <f t="shared" si="16"/>
        <v>0</v>
      </c>
      <c r="S18" s="37">
        <f t="shared" si="16"/>
        <v>0</v>
      </c>
      <c r="T18" s="37">
        <f t="shared" si="16"/>
        <v>0</v>
      </c>
      <c r="U18" s="65">
        <f t="shared" si="2"/>
        <v>0</v>
      </c>
      <c r="V18" s="65">
        <f t="shared" si="3"/>
        <v>0</v>
      </c>
      <c r="W18" s="65">
        <f t="shared" si="4"/>
        <v>0</v>
      </c>
      <c r="X18" s="47"/>
      <c r="Y18" s="47"/>
      <c r="Z18" s="47"/>
    </row>
    <row r="19" spans="1:26" ht="36.75" customHeight="1" x14ac:dyDescent="0.3">
      <c r="A19" s="9" t="s">
        <v>225</v>
      </c>
      <c r="B19" s="10" t="s">
        <v>224</v>
      </c>
      <c r="C19" s="42">
        <f t="shared" ref="C19:N19" si="17">SUM(C20:C23)</f>
        <v>108676</v>
      </c>
      <c r="D19" s="42">
        <f t="shared" si="17"/>
        <v>118471</v>
      </c>
      <c r="E19" s="42">
        <f t="shared" si="17"/>
        <v>125374</v>
      </c>
      <c r="F19" s="94">
        <f t="shared" ref="F19:H19" si="18">SUM(F20:F23)</f>
        <v>108676</v>
      </c>
      <c r="G19" s="94">
        <f t="shared" si="18"/>
        <v>118471</v>
      </c>
      <c r="H19" s="94">
        <f t="shared" si="18"/>
        <v>125374</v>
      </c>
      <c r="I19" s="66">
        <f t="shared" si="6"/>
        <v>0</v>
      </c>
      <c r="J19" s="66">
        <f t="shared" si="7"/>
        <v>0</v>
      </c>
      <c r="K19" s="66">
        <f t="shared" si="8"/>
        <v>0</v>
      </c>
      <c r="L19" s="66">
        <f t="shared" si="17"/>
        <v>0</v>
      </c>
      <c r="M19" s="66">
        <f t="shared" si="17"/>
        <v>0</v>
      </c>
      <c r="N19" s="66">
        <f t="shared" si="17"/>
        <v>0</v>
      </c>
      <c r="O19" s="66">
        <f t="shared" si="9"/>
        <v>-108676</v>
      </c>
      <c r="P19" s="66">
        <f t="shared" si="10"/>
        <v>-118471</v>
      </c>
      <c r="Q19" s="66">
        <f t="shared" si="11"/>
        <v>-125374</v>
      </c>
      <c r="R19" s="42">
        <f t="shared" ref="R19:T19" si="19">SUM(R20:R23)</f>
        <v>0</v>
      </c>
      <c r="S19" s="42">
        <f t="shared" si="19"/>
        <v>0</v>
      </c>
      <c r="T19" s="42">
        <f t="shared" si="19"/>
        <v>0</v>
      </c>
      <c r="U19" s="66">
        <f t="shared" si="2"/>
        <v>0</v>
      </c>
      <c r="V19" s="66">
        <f t="shared" si="3"/>
        <v>0</v>
      </c>
      <c r="W19" s="66">
        <f t="shared" si="4"/>
        <v>0</v>
      </c>
      <c r="X19" s="46"/>
      <c r="Y19" s="46"/>
      <c r="Z19" s="46"/>
    </row>
    <row r="20" spans="1:26" s="13" customFormat="1" ht="112.5" hidden="1" customHeight="1" x14ac:dyDescent="0.3">
      <c r="A20" s="11" t="s">
        <v>223</v>
      </c>
      <c r="B20" s="12" t="s">
        <v>222</v>
      </c>
      <c r="C20" s="44">
        <v>52403</v>
      </c>
      <c r="D20" s="44">
        <v>57408</v>
      </c>
      <c r="E20" s="44">
        <v>60895</v>
      </c>
      <c r="F20" s="75">
        <v>52403</v>
      </c>
      <c r="G20" s="75">
        <v>57408</v>
      </c>
      <c r="H20" s="75">
        <v>60895</v>
      </c>
      <c r="I20" s="67">
        <f t="shared" si="6"/>
        <v>0</v>
      </c>
      <c r="J20" s="67">
        <f t="shared" si="7"/>
        <v>0</v>
      </c>
      <c r="K20" s="67">
        <f t="shared" si="8"/>
        <v>0</v>
      </c>
      <c r="L20" s="67"/>
      <c r="M20" s="67"/>
      <c r="N20" s="67"/>
      <c r="O20" s="67">
        <f t="shared" si="9"/>
        <v>-52403</v>
      </c>
      <c r="P20" s="67">
        <f t="shared" si="10"/>
        <v>-57408</v>
      </c>
      <c r="Q20" s="67">
        <f t="shared" si="11"/>
        <v>-60895</v>
      </c>
      <c r="R20" s="44"/>
      <c r="S20" s="44"/>
      <c r="T20" s="44"/>
      <c r="U20" s="67">
        <f t="shared" si="2"/>
        <v>0</v>
      </c>
      <c r="V20" s="67">
        <f t="shared" si="3"/>
        <v>0</v>
      </c>
      <c r="W20" s="67">
        <f t="shared" si="4"/>
        <v>0</v>
      </c>
      <c r="X20" s="33"/>
      <c r="Y20" s="33"/>
      <c r="Z20" s="33"/>
    </row>
    <row r="21" spans="1:26" s="13" customFormat="1" ht="126" hidden="1" customHeight="1" x14ac:dyDescent="0.3">
      <c r="A21" s="11" t="s">
        <v>221</v>
      </c>
      <c r="B21" s="12" t="s">
        <v>220</v>
      </c>
      <c r="C21" s="44">
        <v>300</v>
      </c>
      <c r="D21" s="44">
        <v>328</v>
      </c>
      <c r="E21" s="44">
        <v>347</v>
      </c>
      <c r="F21" s="75">
        <v>300</v>
      </c>
      <c r="G21" s="75">
        <v>328</v>
      </c>
      <c r="H21" s="75">
        <v>347</v>
      </c>
      <c r="I21" s="67">
        <f t="shared" si="6"/>
        <v>0</v>
      </c>
      <c r="J21" s="67">
        <f t="shared" si="7"/>
        <v>0</v>
      </c>
      <c r="K21" s="67">
        <f t="shared" si="8"/>
        <v>0</v>
      </c>
      <c r="L21" s="67"/>
      <c r="M21" s="67"/>
      <c r="N21" s="67"/>
      <c r="O21" s="67">
        <f t="shared" si="9"/>
        <v>-300</v>
      </c>
      <c r="P21" s="67">
        <f t="shared" si="10"/>
        <v>-328</v>
      </c>
      <c r="Q21" s="67">
        <f t="shared" si="11"/>
        <v>-347</v>
      </c>
      <c r="R21" s="44"/>
      <c r="S21" s="44"/>
      <c r="T21" s="44"/>
      <c r="U21" s="67">
        <f t="shared" si="2"/>
        <v>0</v>
      </c>
      <c r="V21" s="67">
        <f t="shared" si="3"/>
        <v>0</v>
      </c>
      <c r="W21" s="67">
        <f t="shared" si="4"/>
        <v>0</v>
      </c>
      <c r="X21" s="33"/>
      <c r="Y21" s="33"/>
      <c r="Z21" s="33"/>
    </row>
    <row r="22" spans="1:26" s="13" customFormat="1" ht="124.5" hidden="1" customHeight="1" x14ac:dyDescent="0.3">
      <c r="A22" s="11" t="s">
        <v>219</v>
      </c>
      <c r="B22" s="12" t="s">
        <v>218</v>
      </c>
      <c r="C22" s="44">
        <v>62105</v>
      </c>
      <c r="D22" s="44">
        <v>67367</v>
      </c>
      <c r="E22" s="44">
        <v>70764</v>
      </c>
      <c r="F22" s="75">
        <v>62105</v>
      </c>
      <c r="G22" s="75">
        <v>67367</v>
      </c>
      <c r="H22" s="75">
        <v>70764</v>
      </c>
      <c r="I22" s="67">
        <f t="shared" si="6"/>
        <v>0</v>
      </c>
      <c r="J22" s="67">
        <f t="shared" si="7"/>
        <v>0</v>
      </c>
      <c r="K22" s="67">
        <f t="shared" si="8"/>
        <v>0</v>
      </c>
      <c r="L22" s="67"/>
      <c r="M22" s="67"/>
      <c r="N22" s="67"/>
      <c r="O22" s="67">
        <f t="shared" si="9"/>
        <v>-62105</v>
      </c>
      <c r="P22" s="67">
        <f t="shared" si="10"/>
        <v>-67367</v>
      </c>
      <c r="Q22" s="67">
        <f t="shared" si="11"/>
        <v>-70764</v>
      </c>
      <c r="R22" s="44"/>
      <c r="S22" s="44"/>
      <c r="T22" s="44"/>
      <c r="U22" s="67">
        <f t="shared" si="2"/>
        <v>0</v>
      </c>
      <c r="V22" s="67">
        <f t="shared" si="3"/>
        <v>0</v>
      </c>
      <c r="W22" s="67">
        <f t="shared" si="4"/>
        <v>0</v>
      </c>
      <c r="X22" s="33"/>
      <c r="Y22" s="33"/>
      <c r="Z22" s="33"/>
    </row>
    <row r="23" spans="1:26" s="13" customFormat="1" ht="112.5" hidden="1" customHeight="1" x14ac:dyDescent="0.3">
      <c r="A23" s="11" t="s">
        <v>217</v>
      </c>
      <c r="B23" s="12" t="s">
        <v>216</v>
      </c>
      <c r="C23" s="44">
        <v>-6132</v>
      </c>
      <c r="D23" s="44">
        <v>-6632</v>
      </c>
      <c r="E23" s="44">
        <v>-6632</v>
      </c>
      <c r="F23" s="75">
        <v>-6132</v>
      </c>
      <c r="G23" s="75">
        <v>-6632</v>
      </c>
      <c r="H23" s="75">
        <v>-6632</v>
      </c>
      <c r="I23" s="67">
        <f t="shared" si="6"/>
        <v>0</v>
      </c>
      <c r="J23" s="67">
        <f t="shared" si="7"/>
        <v>0</v>
      </c>
      <c r="K23" s="67">
        <f t="shared" si="8"/>
        <v>0</v>
      </c>
      <c r="L23" s="67"/>
      <c r="M23" s="67"/>
      <c r="N23" s="67"/>
      <c r="O23" s="67">
        <f t="shared" si="9"/>
        <v>6132</v>
      </c>
      <c r="P23" s="67">
        <f t="shared" si="10"/>
        <v>6632</v>
      </c>
      <c r="Q23" s="67">
        <f t="shared" si="11"/>
        <v>6632</v>
      </c>
      <c r="R23" s="44"/>
      <c r="S23" s="44"/>
      <c r="T23" s="44"/>
      <c r="U23" s="67">
        <f t="shared" si="2"/>
        <v>0</v>
      </c>
      <c r="V23" s="67">
        <f t="shared" si="3"/>
        <v>0</v>
      </c>
      <c r="W23" s="67">
        <f t="shared" si="4"/>
        <v>0</v>
      </c>
      <c r="X23" s="33"/>
      <c r="Y23" s="33"/>
      <c r="Z23" s="33"/>
    </row>
    <row r="24" spans="1:26" s="7" customFormat="1" ht="29.25" customHeight="1" x14ac:dyDescent="0.3">
      <c r="A24" s="4" t="s">
        <v>215</v>
      </c>
      <c r="B24" s="8" t="s">
        <v>214</v>
      </c>
      <c r="C24" s="37">
        <f>C25+C31+C32+C33+C34</f>
        <v>386036</v>
      </c>
      <c r="D24" s="37">
        <f t="shared" ref="D24:E24" si="20">D25+D31+D32+D33+D34</f>
        <v>454302</v>
      </c>
      <c r="E24" s="37">
        <f t="shared" si="20"/>
        <v>547316</v>
      </c>
      <c r="F24" s="6">
        <f>F25+F31+F32+F33+F34</f>
        <v>386036</v>
      </c>
      <c r="G24" s="6">
        <f t="shared" ref="G24:H24" si="21">G25+G31+G32+G33+G34</f>
        <v>454302</v>
      </c>
      <c r="H24" s="6">
        <f t="shared" si="21"/>
        <v>547316</v>
      </c>
      <c r="I24" s="65">
        <f t="shared" si="6"/>
        <v>0</v>
      </c>
      <c r="J24" s="65">
        <f t="shared" si="7"/>
        <v>0</v>
      </c>
      <c r="K24" s="65">
        <f t="shared" si="8"/>
        <v>0</v>
      </c>
      <c r="L24" s="37">
        <f t="shared" ref="L24" si="22">L25+L31+L32+L33+L34</f>
        <v>0</v>
      </c>
      <c r="M24" s="37">
        <f t="shared" ref="M24" si="23">M25+M31+M32+M33+M34</f>
        <v>0</v>
      </c>
      <c r="N24" s="37">
        <f t="shared" ref="N24" si="24">N25+N31+N32+N33+N34</f>
        <v>0</v>
      </c>
      <c r="O24" s="65">
        <f t="shared" si="9"/>
        <v>-386036</v>
      </c>
      <c r="P24" s="65">
        <f t="shared" si="10"/>
        <v>-454302</v>
      </c>
      <c r="Q24" s="65">
        <f t="shared" si="11"/>
        <v>-547316</v>
      </c>
      <c r="R24" s="37">
        <f t="shared" ref="R24" si="25">R25+R31+R32+R33+R34</f>
        <v>0</v>
      </c>
      <c r="S24" s="37">
        <f t="shared" ref="S24" si="26">S25+S31+S32+S33+S34</f>
        <v>0</v>
      </c>
      <c r="T24" s="37">
        <f t="shared" ref="T24" si="27">T25+T31+T32+T33+T34</f>
        <v>0</v>
      </c>
      <c r="U24" s="65">
        <f t="shared" si="2"/>
        <v>0</v>
      </c>
      <c r="V24" s="65">
        <f t="shared" si="3"/>
        <v>0</v>
      </c>
      <c r="W24" s="65">
        <f t="shared" si="4"/>
        <v>0</v>
      </c>
      <c r="X24" s="47"/>
      <c r="Y24" s="47"/>
      <c r="Z24" s="47"/>
    </row>
    <row r="25" spans="1:26" ht="36.75" customHeight="1" x14ac:dyDescent="0.3">
      <c r="A25" s="9" t="s">
        <v>213</v>
      </c>
      <c r="B25" s="10" t="s">
        <v>212</v>
      </c>
      <c r="C25" s="42">
        <f t="shared" ref="C25:E25" si="28">SUM(C26:C30)</f>
        <v>330662</v>
      </c>
      <c r="D25" s="42">
        <f t="shared" si="28"/>
        <v>394708</v>
      </c>
      <c r="E25" s="42">
        <f t="shared" si="28"/>
        <v>483071</v>
      </c>
      <c r="F25" s="94">
        <f t="shared" ref="F25:H25" si="29">SUM(F26:F30)</f>
        <v>330662</v>
      </c>
      <c r="G25" s="94">
        <f t="shared" si="29"/>
        <v>394708</v>
      </c>
      <c r="H25" s="94">
        <f t="shared" si="29"/>
        <v>483071</v>
      </c>
      <c r="I25" s="66">
        <f t="shared" si="6"/>
        <v>0</v>
      </c>
      <c r="J25" s="66">
        <f t="shared" si="7"/>
        <v>0</v>
      </c>
      <c r="K25" s="66">
        <f t="shared" si="8"/>
        <v>0</v>
      </c>
      <c r="L25" s="66">
        <f t="shared" ref="L25:N25" si="30">SUM(L26:L30)</f>
        <v>0</v>
      </c>
      <c r="M25" s="66">
        <f t="shared" si="30"/>
        <v>0</v>
      </c>
      <c r="N25" s="66">
        <f t="shared" si="30"/>
        <v>0</v>
      </c>
      <c r="O25" s="66">
        <f t="shared" si="9"/>
        <v>-330662</v>
      </c>
      <c r="P25" s="66">
        <f t="shared" si="10"/>
        <v>-394708</v>
      </c>
      <c r="Q25" s="66">
        <f t="shared" si="11"/>
        <v>-483071</v>
      </c>
      <c r="R25" s="42">
        <f t="shared" ref="R25:T25" si="31">SUM(R26:R30)</f>
        <v>0</v>
      </c>
      <c r="S25" s="42">
        <f t="shared" si="31"/>
        <v>0</v>
      </c>
      <c r="T25" s="42">
        <f t="shared" si="31"/>
        <v>0</v>
      </c>
      <c r="U25" s="66">
        <f t="shared" si="2"/>
        <v>0</v>
      </c>
      <c r="V25" s="66">
        <f t="shared" si="3"/>
        <v>0</v>
      </c>
      <c r="W25" s="66">
        <f t="shared" si="4"/>
        <v>0</v>
      </c>
      <c r="X25" s="46"/>
      <c r="Y25" s="46"/>
      <c r="Z25" s="46"/>
    </row>
    <row r="26" spans="1:26" s="13" customFormat="1" ht="35.25" hidden="1" customHeight="1" x14ac:dyDescent="0.3">
      <c r="A26" s="11" t="s">
        <v>211</v>
      </c>
      <c r="B26" s="12" t="s">
        <v>210</v>
      </c>
      <c r="C26" s="44">
        <v>254610</v>
      </c>
      <c r="D26" s="44">
        <v>304208</v>
      </c>
      <c r="E26" s="44">
        <v>372659</v>
      </c>
      <c r="F26" s="75">
        <v>254610</v>
      </c>
      <c r="G26" s="75">
        <v>304208</v>
      </c>
      <c r="H26" s="75">
        <v>372659</v>
      </c>
      <c r="I26" s="67">
        <f t="shared" si="6"/>
        <v>0</v>
      </c>
      <c r="J26" s="67">
        <f t="shared" si="7"/>
        <v>0</v>
      </c>
      <c r="K26" s="67">
        <f t="shared" si="8"/>
        <v>0</v>
      </c>
      <c r="L26" s="67"/>
      <c r="M26" s="67"/>
      <c r="N26" s="67"/>
      <c r="O26" s="67">
        <f t="shared" si="9"/>
        <v>-254610</v>
      </c>
      <c r="P26" s="67">
        <f t="shared" si="10"/>
        <v>-304208</v>
      </c>
      <c r="Q26" s="67">
        <f t="shared" si="11"/>
        <v>-372659</v>
      </c>
      <c r="R26" s="44"/>
      <c r="S26" s="44"/>
      <c r="T26" s="44"/>
      <c r="U26" s="67">
        <f t="shared" si="2"/>
        <v>0</v>
      </c>
      <c r="V26" s="67">
        <f t="shared" si="3"/>
        <v>0</v>
      </c>
      <c r="W26" s="67">
        <f t="shared" si="4"/>
        <v>0</v>
      </c>
      <c r="X26" s="33"/>
      <c r="Y26" s="33"/>
      <c r="Z26" s="33"/>
    </row>
    <row r="27" spans="1:26" s="13" customFormat="1" ht="50.25" hidden="1" customHeight="1" x14ac:dyDescent="0.3">
      <c r="A27" s="11" t="s">
        <v>209</v>
      </c>
      <c r="B27" s="12" t="s">
        <v>208</v>
      </c>
      <c r="C27" s="44"/>
      <c r="D27" s="44"/>
      <c r="E27" s="44"/>
      <c r="F27" s="75"/>
      <c r="G27" s="75"/>
      <c r="H27" s="75"/>
      <c r="I27" s="67">
        <f t="shared" si="6"/>
        <v>0</v>
      </c>
      <c r="J27" s="67">
        <f t="shared" si="7"/>
        <v>0</v>
      </c>
      <c r="K27" s="67">
        <f t="shared" si="8"/>
        <v>0</v>
      </c>
      <c r="L27" s="67"/>
      <c r="M27" s="67"/>
      <c r="N27" s="67"/>
      <c r="O27" s="67">
        <f t="shared" si="9"/>
        <v>0</v>
      </c>
      <c r="P27" s="67">
        <f t="shared" si="10"/>
        <v>0</v>
      </c>
      <c r="Q27" s="67">
        <f t="shared" si="11"/>
        <v>0</v>
      </c>
      <c r="R27" s="44"/>
      <c r="S27" s="44"/>
      <c r="T27" s="44"/>
      <c r="U27" s="67">
        <f t="shared" si="2"/>
        <v>0</v>
      </c>
      <c r="V27" s="67">
        <f t="shared" si="3"/>
        <v>0</v>
      </c>
      <c r="W27" s="67">
        <f t="shared" si="4"/>
        <v>0</v>
      </c>
      <c r="X27" s="33"/>
      <c r="Y27" s="33"/>
      <c r="Z27" s="33"/>
    </row>
    <row r="28" spans="1:26" s="13" customFormat="1" ht="66.75" hidden="1" customHeight="1" x14ac:dyDescent="0.3">
      <c r="A28" s="11" t="s">
        <v>207</v>
      </c>
      <c r="B28" s="12" t="s">
        <v>206</v>
      </c>
      <c r="C28" s="44">
        <v>76052</v>
      </c>
      <c r="D28" s="44">
        <v>90500</v>
      </c>
      <c r="E28" s="44">
        <v>110412</v>
      </c>
      <c r="F28" s="75">
        <v>76052</v>
      </c>
      <c r="G28" s="75">
        <v>90500</v>
      </c>
      <c r="H28" s="75">
        <v>110412</v>
      </c>
      <c r="I28" s="67">
        <f t="shared" si="6"/>
        <v>0</v>
      </c>
      <c r="J28" s="67">
        <f t="shared" si="7"/>
        <v>0</v>
      </c>
      <c r="K28" s="67">
        <f t="shared" si="8"/>
        <v>0</v>
      </c>
      <c r="L28" s="67"/>
      <c r="M28" s="67"/>
      <c r="N28" s="67"/>
      <c r="O28" s="67">
        <f t="shared" si="9"/>
        <v>-76052</v>
      </c>
      <c r="P28" s="67">
        <f t="shared" si="10"/>
        <v>-90500</v>
      </c>
      <c r="Q28" s="67">
        <f t="shared" si="11"/>
        <v>-110412</v>
      </c>
      <c r="R28" s="44"/>
      <c r="S28" s="44"/>
      <c r="T28" s="44"/>
      <c r="U28" s="67">
        <f t="shared" si="2"/>
        <v>0</v>
      </c>
      <c r="V28" s="67">
        <f t="shared" si="3"/>
        <v>0</v>
      </c>
      <c r="W28" s="67">
        <f t="shared" si="4"/>
        <v>0</v>
      </c>
      <c r="X28" s="33"/>
      <c r="Y28" s="33"/>
      <c r="Z28" s="33"/>
    </row>
    <row r="29" spans="1:26" s="13" customFormat="1" ht="66.75" hidden="1" customHeight="1" x14ac:dyDescent="0.3">
      <c r="A29" s="11" t="s">
        <v>205</v>
      </c>
      <c r="B29" s="12" t="s">
        <v>204</v>
      </c>
      <c r="C29" s="44"/>
      <c r="D29" s="44"/>
      <c r="E29" s="44"/>
      <c r="F29" s="75"/>
      <c r="G29" s="75"/>
      <c r="H29" s="75"/>
      <c r="I29" s="67">
        <f t="shared" si="6"/>
        <v>0</v>
      </c>
      <c r="J29" s="67">
        <f t="shared" si="7"/>
        <v>0</v>
      </c>
      <c r="K29" s="67">
        <f t="shared" si="8"/>
        <v>0</v>
      </c>
      <c r="L29" s="67"/>
      <c r="M29" s="67"/>
      <c r="N29" s="67"/>
      <c r="O29" s="67">
        <f t="shared" si="9"/>
        <v>0</v>
      </c>
      <c r="P29" s="67">
        <f t="shared" si="10"/>
        <v>0</v>
      </c>
      <c r="Q29" s="67">
        <f t="shared" si="11"/>
        <v>0</v>
      </c>
      <c r="R29" s="44"/>
      <c r="S29" s="44"/>
      <c r="T29" s="44"/>
      <c r="U29" s="67">
        <f t="shared" si="2"/>
        <v>0</v>
      </c>
      <c r="V29" s="67">
        <f t="shared" si="3"/>
        <v>0</v>
      </c>
      <c r="W29" s="67">
        <f t="shared" si="4"/>
        <v>0</v>
      </c>
      <c r="X29" s="33"/>
      <c r="Y29" s="33"/>
      <c r="Z29" s="33"/>
    </row>
    <row r="30" spans="1:26" s="13" customFormat="1" ht="50.25" hidden="1" customHeight="1" x14ac:dyDescent="0.3">
      <c r="A30" s="11" t="s">
        <v>203</v>
      </c>
      <c r="B30" s="12" t="s">
        <v>202</v>
      </c>
      <c r="C30" s="44"/>
      <c r="D30" s="44"/>
      <c r="E30" s="44"/>
      <c r="F30" s="75"/>
      <c r="G30" s="75"/>
      <c r="H30" s="75"/>
      <c r="I30" s="67">
        <f t="shared" si="6"/>
        <v>0</v>
      </c>
      <c r="J30" s="67">
        <f t="shared" si="7"/>
        <v>0</v>
      </c>
      <c r="K30" s="67">
        <f t="shared" si="8"/>
        <v>0</v>
      </c>
      <c r="L30" s="67"/>
      <c r="M30" s="67"/>
      <c r="N30" s="67"/>
      <c r="O30" s="67">
        <f t="shared" si="9"/>
        <v>0</v>
      </c>
      <c r="P30" s="67">
        <f t="shared" si="10"/>
        <v>0</v>
      </c>
      <c r="Q30" s="67">
        <f t="shared" si="11"/>
        <v>0</v>
      </c>
      <c r="R30" s="44"/>
      <c r="S30" s="44"/>
      <c r="T30" s="44"/>
      <c r="U30" s="67">
        <f t="shared" si="2"/>
        <v>0</v>
      </c>
      <c r="V30" s="67">
        <f t="shared" si="3"/>
        <v>0</v>
      </c>
      <c r="W30" s="67">
        <f t="shared" si="4"/>
        <v>0</v>
      </c>
      <c r="X30" s="33"/>
      <c r="Y30" s="33"/>
      <c r="Z30" s="33"/>
    </row>
    <row r="31" spans="1:26" ht="36.75" hidden="1" customHeight="1" x14ac:dyDescent="0.3">
      <c r="A31" s="9" t="s">
        <v>201</v>
      </c>
      <c r="B31" s="10" t="s">
        <v>200</v>
      </c>
      <c r="C31" s="42"/>
      <c r="D31" s="42"/>
      <c r="E31" s="42"/>
      <c r="F31" s="94"/>
      <c r="G31" s="94"/>
      <c r="H31" s="94"/>
      <c r="I31" s="66">
        <f t="shared" si="6"/>
        <v>0</v>
      </c>
      <c r="J31" s="66">
        <f t="shared" si="7"/>
        <v>0</v>
      </c>
      <c r="K31" s="66">
        <f t="shared" si="8"/>
        <v>0</v>
      </c>
      <c r="L31" s="66"/>
      <c r="M31" s="66"/>
      <c r="N31" s="66"/>
      <c r="O31" s="66">
        <f t="shared" si="9"/>
        <v>0</v>
      </c>
      <c r="P31" s="66">
        <f t="shared" si="10"/>
        <v>0</v>
      </c>
      <c r="Q31" s="66">
        <f t="shared" si="11"/>
        <v>0</v>
      </c>
      <c r="R31" s="42"/>
      <c r="S31" s="42"/>
      <c r="T31" s="42"/>
      <c r="U31" s="66">
        <f t="shared" si="2"/>
        <v>0</v>
      </c>
      <c r="V31" s="66">
        <f t="shared" si="3"/>
        <v>0</v>
      </c>
      <c r="W31" s="66">
        <f t="shared" si="4"/>
        <v>0</v>
      </c>
      <c r="X31" s="46"/>
      <c r="Y31" s="46"/>
      <c r="Z31" s="46"/>
    </row>
    <row r="32" spans="1:26" ht="27" hidden="1" customHeight="1" x14ac:dyDescent="0.3">
      <c r="A32" s="9" t="s">
        <v>199</v>
      </c>
      <c r="B32" s="10" t="s">
        <v>198</v>
      </c>
      <c r="C32" s="42"/>
      <c r="D32" s="42"/>
      <c r="E32" s="42"/>
      <c r="F32" s="94"/>
      <c r="G32" s="94"/>
      <c r="H32" s="94"/>
      <c r="I32" s="66">
        <f t="shared" si="6"/>
        <v>0</v>
      </c>
      <c r="J32" s="66">
        <f t="shared" si="7"/>
        <v>0</v>
      </c>
      <c r="K32" s="66">
        <f t="shared" si="8"/>
        <v>0</v>
      </c>
      <c r="L32" s="66"/>
      <c r="M32" s="66"/>
      <c r="N32" s="66"/>
      <c r="O32" s="66">
        <f t="shared" si="9"/>
        <v>0</v>
      </c>
      <c r="P32" s="66">
        <f t="shared" si="10"/>
        <v>0</v>
      </c>
      <c r="Q32" s="66">
        <f t="shared" si="11"/>
        <v>0</v>
      </c>
      <c r="R32" s="42"/>
      <c r="S32" s="42"/>
      <c r="T32" s="42"/>
      <c r="U32" s="66">
        <f t="shared" si="2"/>
        <v>0</v>
      </c>
      <c r="V32" s="66">
        <f t="shared" si="3"/>
        <v>0</v>
      </c>
      <c r="W32" s="66">
        <f t="shared" si="4"/>
        <v>0</v>
      </c>
      <c r="X32" s="46"/>
      <c r="Y32" s="46"/>
      <c r="Z32" s="46"/>
    </row>
    <row r="33" spans="1:26" ht="36.75" customHeight="1" x14ac:dyDescent="0.3">
      <c r="A33" s="9" t="s">
        <v>197</v>
      </c>
      <c r="B33" s="10" t="s">
        <v>196</v>
      </c>
      <c r="C33" s="42">
        <v>55290</v>
      </c>
      <c r="D33" s="42">
        <v>59503</v>
      </c>
      <c r="E33" s="42">
        <v>64149</v>
      </c>
      <c r="F33" s="94">
        <v>55290</v>
      </c>
      <c r="G33" s="94">
        <v>59503</v>
      </c>
      <c r="H33" s="94">
        <v>64149</v>
      </c>
      <c r="I33" s="66">
        <f t="shared" si="6"/>
        <v>0</v>
      </c>
      <c r="J33" s="66">
        <f t="shared" si="7"/>
        <v>0</v>
      </c>
      <c r="K33" s="66">
        <f t="shared" si="8"/>
        <v>0</v>
      </c>
      <c r="L33" s="66"/>
      <c r="M33" s="66"/>
      <c r="N33" s="66"/>
      <c r="O33" s="66">
        <f t="shared" si="9"/>
        <v>-55290</v>
      </c>
      <c r="P33" s="66">
        <f t="shared" si="10"/>
        <v>-59503</v>
      </c>
      <c r="Q33" s="66">
        <f t="shared" si="11"/>
        <v>-64149</v>
      </c>
      <c r="R33" s="42"/>
      <c r="S33" s="42"/>
      <c r="T33" s="42"/>
      <c r="U33" s="66">
        <f t="shared" si="2"/>
        <v>0</v>
      </c>
      <c r="V33" s="66">
        <f t="shared" si="3"/>
        <v>0</v>
      </c>
      <c r="W33" s="66">
        <f t="shared" si="4"/>
        <v>0</v>
      </c>
      <c r="X33" s="46"/>
      <c r="Y33" s="46"/>
      <c r="Z33" s="46"/>
    </row>
    <row r="34" spans="1:26" ht="38.25" customHeight="1" x14ac:dyDescent="0.3">
      <c r="A34" s="70" t="s">
        <v>315</v>
      </c>
      <c r="B34" s="10" t="s">
        <v>314</v>
      </c>
      <c r="C34" s="42">
        <v>84</v>
      </c>
      <c r="D34" s="42">
        <v>91</v>
      </c>
      <c r="E34" s="42">
        <v>96</v>
      </c>
      <c r="F34" s="94">
        <v>84</v>
      </c>
      <c r="G34" s="94">
        <v>91</v>
      </c>
      <c r="H34" s="94">
        <v>96</v>
      </c>
      <c r="I34" s="66">
        <f t="shared" ref="I34" si="32">F34-C34</f>
        <v>0</v>
      </c>
      <c r="J34" s="66">
        <f t="shared" ref="J34" si="33">G34-D34</f>
        <v>0</v>
      </c>
      <c r="K34" s="66">
        <f t="shared" ref="K34" si="34">H34-E34</f>
        <v>0</v>
      </c>
      <c r="L34" s="66"/>
      <c r="M34" s="66"/>
      <c r="N34" s="66"/>
      <c r="O34" s="66">
        <f t="shared" ref="O34" si="35">L34-F34</f>
        <v>-84</v>
      </c>
      <c r="P34" s="66">
        <f t="shared" ref="P34" si="36">M34-G34</f>
        <v>-91</v>
      </c>
      <c r="Q34" s="66">
        <f t="shared" ref="Q34" si="37">N34-H34</f>
        <v>-96</v>
      </c>
      <c r="R34" s="42"/>
      <c r="S34" s="42"/>
      <c r="T34" s="42"/>
      <c r="U34" s="66">
        <f t="shared" si="2"/>
        <v>0</v>
      </c>
      <c r="V34" s="66">
        <f t="shared" si="3"/>
        <v>0</v>
      </c>
      <c r="W34" s="66">
        <f t="shared" si="4"/>
        <v>0</v>
      </c>
      <c r="X34" s="46"/>
      <c r="Y34" s="46"/>
      <c r="Z34" s="46"/>
    </row>
    <row r="35" spans="1:26" s="7" customFormat="1" ht="29.25" customHeight="1" x14ac:dyDescent="0.3">
      <c r="A35" s="4" t="s">
        <v>195</v>
      </c>
      <c r="B35" s="8" t="s">
        <v>194</v>
      </c>
      <c r="C35" s="37">
        <f t="shared" ref="C35:N35" si="38">SUM(C36:C37)</f>
        <v>683481.59999999998</v>
      </c>
      <c r="D35" s="37">
        <f t="shared" si="38"/>
        <v>635670.5</v>
      </c>
      <c r="E35" s="37">
        <f t="shared" si="38"/>
        <v>642860.69999999995</v>
      </c>
      <c r="F35" s="6">
        <f t="shared" ref="F35:H35" si="39">SUM(F36:F37)</f>
        <v>564085.89999999991</v>
      </c>
      <c r="G35" s="6">
        <f t="shared" si="39"/>
        <v>635670.5</v>
      </c>
      <c r="H35" s="6">
        <f t="shared" si="39"/>
        <v>642860.69999999995</v>
      </c>
      <c r="I35" s="65">
        <f t="shared" si="6"/>
        <v>-119395.70000000007</v>
      </c>
      <c r="J35" s="65">
        <f t="shared" si="7"/>
        <v>0</v>
      </c>
      <c r="K35" s="65">
        <f t="shared" si="8"/>
        <v>0</v>
      </c>
      <c r="L35" s="65">
        <f t="shared" si="38"/>
        <v>0</v>
      </c>
      <c r="M35" s="65">
        <f t="shared" si="38"/>
        <v>0</v>
      </c>
      <c r="N35" s="65">
        <f t="shared" si="38"/>
        <v>0</v>
      </c>
      <c r="O35" s="65">
        <f t="shared" si="9"/>
        <v>-564085.89999999991</v>
      </c>
      <c r="P35" s="65">
        <f t="shared" si="10"/>
        <v>-635670.5</v>
      </c>
      <c r="Q35" s="65">
        <f t="shared" si="11"/>
        <v>-642860.69999999995</v>
      </c>
      <c r="R35" s="37">
        <f t="shared" ref="R35:T35" si="40">SUM(R36:R37)</f>
        <v>0</v>
      </c>
      <c r="S35" s="37">
        <f t="shared" si="40"/>
        <v>0</v>
      </c>
      <c r="T35" s="37">
        <f t="shared" si="40"/>
        <v>0</v>
      </c>
      <c r="U35" s="65">
        <f t="shared" si="2"/>
        <v>0</v>
      </c>
      <c r="V35" s="65">
        <f t="shared" si="3"/>
        <v>0</v>
      </c>
      <c r="W35" s="65">
        <f t="shared" si="4"/>
        <v>0</v>
      </c>
      <c r="X35" s="47"/>
      <c r="Y35" s="47"/>
      <c r="Z35" s="47"/>
    </row>
    <row r="36" spans="1:26" ht="27" customHeight="1" x14ac:dyDescent="0.3">
      <c r="A36" s="9" t="s">
        <v>193</v>
      </c>
      <c r="B36" s="10" t="s">
        <v>192</v>
      </c>
      <c r="C36" s="42">
        <v>103140</v>
      </c>
      <c r="D36" s="42">
        <v>108319</v>
      </c>
      <c r="E36" s="42">
        <v>113759</v>
      </c>
      <c r="F36" s="94">
        <v>103140</v>
      </c>
      <c r="G36" s="94">
        <v>108319</v>
      </c>
      <c r="H36" s="94">
        <v>113759</v>
      </c>
      <c r="I36" s="66">
        <f t="shared" si="6"/>
        <v>0</v>
      </c>
      <c r="J36" s="66">
        <f t="shared" si="7"/>
        <v>0</v>
      </c>
      <c r="K36" s="66">
        <f t="shared" si="8"/>
        <v>0</v>
      </c>
      <c r="L36" s="66"/>
      <c r="M36" s="66"/>
      <c r="N36" s="66"/>
      <c r="O36" s="66">
        <f t="shared" si="9"/>
        <v>-103140</v>
      </c>
      <c r="P36" s="66">
        <f t="shared" si="10"/>
        <v>-108319</v>
      </c>
      <c r="Q36" s="66">
        <f t="shared" si="11"/>
        <v>-113759</v>
      </c>
      <c r="R36" s="42"/>
      <c r="S36" s="42"/>
      <c r="T36" s="42"/>
      <c r="U36" s="66">
        <f t="shared" si="2"/>
        <v>0</v>
      </c>
      <c r="V36" s="66">
        <f t="shared" si="3"/>
        <v>0</v>
      </c>
      <c r="W36" s="66">
        <f t="shared" si="4"/>
        <v>0</v>
      </c>
      <c r="X36" s="46"/>
      <c r="Y36" s="46"/>
      <c r="Z36" s="46"/>
    </row>
    <row r="37" spans="1:26" ht="27" customHeight="1" x14ac:dyDescent="0.3">
      <c r="A37" s="9" t="s">
        <v>191</v>
      </c>
      <c r="B37" s="10" t="s">
        <v>190</v>
      </c>
      <c r="C37" s="42">
        <f t="shared" ref="C37:N37" si="41">C38+C39</f>
        <v>580341.6</v>
      </c>
      <c r="D37" s="42">
        <f t="shared" si="41"/>
        <v>527351.5</v>
      </c>
      <c r="E37" s="42">
        <f t="shared" si="41"/>
        <v>529101.69999999995</v>
      </c>
      <c r="F37" s="94">
        <f t="shared" ref="F37:H37" si="42">F38+F39</f>
        <v>460945.89999999997</v>
      </c>
      <c r="G37" s="94">
        <f t="shared" si="42"/>
        <v>527351.5</v>
      </c>
      <c r="H37" s="94">
        <f t="shared" si="42"/>
        <v>529101.69999999995</v>
      </c>
      <c r="I37" s="66">
        <f t="shared" si="6"/>
        <v>-119395.70000000001</v>
      </c>
      <c r="J37" s="66">
        <f t="shared" si="7"/>
        <v>0</v>
      </c>
      <c r="K37" s="66">
        <f t="shared" si="8"/>
        <v>0</v>
      </c>
      <c r="L37" s="66">
        <f t="shared" si="41"/>
        <v>0</v>
      </c>
      <c r="M37" s="66">
        <f t="shared" si="41"/>
        <v>0</v>
      </c>
      <c r="N37" s="66">
        <f t="shared" si="41"/>
        <v>0</v>
      </c>
      <c r="O37" s="66">
        <f t="shared" si="9"/>
        <v>-460945.89999999997</v>
      </c>
      <c r="P37" s="66">
        <f t="shared" si="10"/>
        <v>-527351.5</v>
      </c>
      <c r="Q37" s="66">
        <f t="shared" si="11"/>
        <v>-529101.69999999995</v>
      </c>
      <c r="R37" s="42">
        <f t="shared" ref="R37:T37" si="43">R38+R39</f>
        <v>0</v>
      </c>
      <c r="S37" s="42">
        <f t="shared" si="43"/>
        <v>0</v>
      </c>
      <c r="T37" s="42">
        <f t="shared" si="43"/>
        <v>0</v>
      </c>
      <c r="U37" s="66">
        <f t="shared" si="2"/>
        <v>0</v>
      </c>
      <c r="V37" s="66">
        <f t="shared" si="3"/>
        <v>0</v>
      </c>
      <c r="W37" s="66">
        <f t="shared" si="4"/>
        <v>0</v>
      </c>
      <c r="X37" s="46"/>
      <c r="Y37" s="46"/>
      <c r="Z37" s="46"/>
    </row>
    <row r="38" spans="1:26" s="13" customFormat="1" ht="36" customHeight="1" x14ac:dyDescent="0.3">
      <c r="A38" s="76" t="s">
        <v>189</v>
      </c>
      <c r="B38" s="12" t="s">
        <v>188</v>
      </c>
      <c r="C38" s="44">
        <v>407051.1</v>
      </c>
      <c r="D38" s="44">
        <v>352328.1</v>
      </c>
      <c r="E38" s="44">
        <v>352328.1</v>
      </c>
      <c r="F38" s="75">
        <v>288001.09999999998</v>
      </c>
      <c r="G38" s="75">
        <v>352328.1</v>
      </c>
      <c r="H38" s="75">
        <v>352328.1</v>
      </c>
      <c r="I38" s="67">
        <f t="shared" si="6"/>
        <v>-119050</v>
      </c>
      <c r="J38" s="67">
        <f t="shared" si="7"/>
        <v>0</v>
      </c>
      <c r="K38" s="67">
        <f t="shared" si="8"/>
        <v>0</v>
      </c>
      <c r="L38" s="67"/>
      <c r="M38" s="67"/>
      <c r="N38" s="67"/>
      <c r="O38" s="67">
        <f t="shared" si="9"/>
        <v>-288001.09999999998</v>
      </c>
      <c r="P38" s="67">
        <f t="shared" si="10"/>
        <v>-352328.1</v>
      </c>
      <c r="Q38" s="67">
        <f t="shared" si="11"/>
        <v>-352328.1</v>
      </c>
      <c r="R38" s="44"/>
      <c r="S38" s="44"/>
      <c r="T38" s="44"/>
      <c r="U38" s="67">
        <f t="shared" si="2"/>
        <v>0</v>
      </c>
      <c r="V38" s="67">
        <f t="shared" si="3"/>
        <v>0</v>
      </c>
      <c r="W38" s="67">
        <f t="shared" si="4"/>
        <v>0</v>
      </c>
      <c r="X38" s="33"/>
      <c r="Y38" s="33"/>
      <c r="Z38" s="33"/>
    </row>
    <row r="39" spans="1:26" s="13" customFormat="1" ht="36" customHeight="1" x14ac:dyDescent="0.3">
      <c r="A39" s="76" t="s">
        <v>187</v>
      </c>
      <c r="B39" s="12" t="s">
        <v>186</v>
      </c>
      <c r="C39" s="44">
        <v>173290.5</v>
      </c>
      <c r="D39" s="44">
        <v>175023.4</v>
      </c>
      <c r="E39" s="44">
        <v>176773.6</v>
      </c>
      <c r="F39" s="75">
        <v>172944.8</v>
      </c>
      <c r="G39" s="75">
        <v>175023.4</v>
      </c>
      <c r="H39" s="75">
        <v>176773.6</v>
      </c>
      <c r="I39" s="67">
        <f t="shared" si="6"/>
        <v>-345.70000000001164</v>
      </c>
      <c r="J39" s="67">
        <f t="shared" si="7"/>
        <v>0</v>
      </c>
      <c r="K39" s="67">
        <f t="shared" si="8"/>
        <v>0</v>
      </c>
      <c r="L39" s="67"/>
      <c r="M39" s="67"/>
      <c r="N39" s="67"/>
      <c r="O39" s="67">
        <f t="shared" si="9"/>
        <v>-172944.8</v>
      </c>
      <c r="P39" s="67">
        <f t="shared" si="10"/>
        <v>-175023.4</v>
      </c>
      <c r="Q39" s="67">
        <f t="shared" si="11"/>
        <v>-176773.6</v>
      </c>
      <c r="R39" s="44"/>
      <c r="S39" s="44"/>
      <c r="T39" s="44"/>
      <c r="U39" s="67">
        <f t="shared" si="2"/>
        <v>0</v>
      </c>
      <c r="V39" s="67">
        <f t="shared" si="3"/>
        <v>0</v>
      </c>
      <c r="W39" s="67">
        <f t="shared" si="4"/>
        <v>0</v>
      </c>
      <c r="X39" s="33"/>
      <c r="Y39" s="33"/>
      <c r="Z39" s="33"/>
    </row>
    <row r="40" spans="1:26" s="7" customFormat="1" ht="29.25" customHeight="1" x14ac:dyDescent="0.3">
      <c r="A40" s="4" t="s">
        <v>185</v>
      </c>
      <c r="B40" s="8" t="s">
        <v>184</v>
      </c>
      <c r="C40" s="37">
        <f>C41+C45+C46</f>
        <v>20135</v>
      </c>
      <c r="D40" s="37">
        <f t="shared" ref="D40:N40" si="44">D41+D45+D46</f>
        <v>21886</v>
      </c>
      <c r="E40" s="37">
        <f t="shared" si="44"/>
        <v>23220</v>
      </c>
      <c r="F40" s="6">
        <f>F41+F45+F46</f>
        <v>20135</v>
      </c>
      <c r="G40" s="6">
        <f t="shared" ref="G40:H40" si="45">G41+G45+G46</f>
        <v>21886</v>
      </c>
      <c r="H40" s="6">
        <f t="shared" si="45"/>
        <v>23220</v>
      </c>
      <c r="I40" s="65">
        <f t="shared" si="6"/>
        <v>0</v>
      </c>
      <c r="J40" s="65">
        <f t="shared" si="7"/>
        <v>0</v>
      </c>
      <c r="K40" s="65">
        <f t="shared" si="8"/>
        <v>0</v>
      </c>
      <c r="L40" s="65">
        <f t="shared" si="44"/>
        <v>0</v>
      </c>
      <c r="M40" s="65">
        <f t="shared" si="44"/>
        <v>0</v>
      </c>
      <c r="N40" s="65">
        <f t="shared" si="44"/>
        <v>0</v>
      </c>
      <c r="O40" s="65">
        <f t="shared" si="9"/>
        <v>-20135</v>
      </c>
      <c r="P40" s="65">
        <f t="shared" si="10"/>
        <v>-21886</v>
      </c>
      <c r="Q40" s="65">
        <f t="shared" si="11"/>
        <v>-23220</v>
      </c>
      <c r="R40" s="37">
        <f t="shared" ref="R40:T40" si="46">R41+R45+R46</f>
        <v>0</v>
      </c>
      <c r="S40" s="37">
        <f t="shared" si="46"/>
        <v>0</v>
      </c>
      <c r="T40" s="37">
        <f t="shared" si="46"/>
        <v>0</v>
      </c>
      <c r="U40" s="65">
        <f t="shared" si="2"/>
        <v>0</v>
      </c>
      <c r="V40" s="65">
        <f t="shared" si="3"/>
        <v>0</v>
      </c>
      <c r="W40" s="65">
        <f t="shared" si="4"/>
        <v>0</v>
      </c>
      <c r="X40" s="47"/>
      <c r="Y40" s="47"/>
      <c r="Z40" s="47"/>
    </row>
    <row r="41" spans="1:26" ht="51.75" customHeight="1" x14ac:dyDescent="0.3">
      <c r="A41" s="9" t="s">
        <v>183</v>
      </c>
      <c r="B41" s="10" t="s">
        <v>182</v>
      </c>
      <c r="C41" s="42">
        <f>SUM(C42:C44)</f>
        <v>20135</v>
      </c>
      <c r="D41" s="42">
        <f t="shared" ref="D41:E41" si="47">SUM(D42:D44)</f>
        <v>21886</v>
      </c>
      <c r="E41" s="42">
        <f t="shared" si="47"/>
        <v>23220</v>
      </c>
      <c r="F41" s="94">
        <f>SUM(F42:F44)</f>
        <v>20135</v>
      </c>
      <c r="G41" s="94">
        <f t="shared" ref="G41:H41" si="48">SUM(G42:G44)</f>
        <v>21886</v>
      </c>
      <c r="H41" s="94">
        <f t="shared" si="48"/>
        <v>23220</v>
      </c>
      <c r="I41" s="66">
        <f t="shared" si="6"/>
        <v>0</v>
      </c>
      <c r="J41" s="66">
        <f t="shared" si="7"/>
        <v>0</v>
      </c>
      <c r="K41" s="66">
        <f t="shared" si="8"/>
        <v>0</v>
      </c>
      <c r="L41" s="42">
        <f t="shared" ref="L41:N41" si="49">SUM(L42:L44)</f>
        <v>0</v>
      </c>
      <c r="M41" s="42">
        <f t="shared" si="49"/>
        <v>0</v>
      </c>
      <c r="N41" s="42">
        <f t="shared" si="49"/>
        <v>0</v>
      </c>
      <c r="O41" s="66">
        <f t="shared" si="9"/>
        <v>-20135</v>
      </c>
      <c r="P41" s="66">
        <f t="shared" si="10"/>
        <v>-21886</v>
      </c>
      <c r="Q41" s="66">
        <f t="shared" si="11"/>
        <v>-23220</v>
      </c>
      <c r="R41" s="42">
        <f t="shared" ref="R41:T41" si="50">SUM(R42:R44)</f>
        <v>0</v>
      </c>
      <c r="S41" s="42">
        <f t="shared" si="50"/>
        <v>0</v>
      </c>
      <c r="T41" s="42">
        <f t="shared" si="50"/>
        <v>0</v>
      </c>
      <c r="U41" s="66">
        <f t="shared" si="2"/>
        <v>0</v>
      </c>
      <c r="V41" s="66">
        <f t="shared" si="3"/>
        <v>0</v>
      </c>
      <c r="W41" s="66">
        <f t="shared" si="4"/>
        <v>0</v>
      </c>
      <c r="X41" s="46"/>
      <c r="Y41" s="46"/>
      <c r="Z41" s="46"/>
    </row>
    <row r="42" spans="1:26" s="13" customFormat="1" ht="68.25" hidden="1" customHeight="1" x14ac:dyDescent="0.3">
      <c r="A42" s="71" t="s">
        <v>319</v>
      </c>
      <c r="B42" s="72" t="s">
        <v>316</v>
      </c>
      <c r="C42" s="44">
        <v>20135</v>
      </c>
      <c r="D42" s="44">
        <v>21886</v>
      </c>
      <c r="E42" s="44">
        <v>23220</v>
      </c>
      <c r="F42" s="75">
        <v>20135</v>
      </c>
      <c r="G42" s="75">
        <v>21886</v>
      </c>
      <c r="H42" s="75">
        <v>23220</v>
      </c>
      <c r="I42" s="67">
        <f t="shared" ref="I42:I44" si="51">F42-C42</f>
        <v>0</v>
      </c>
      <c r="J42" s="67">
        <f t="shared" ref="J42:J44" si="52">G42-D42</f>
        <v>0</v>
      </c>
      <c r="K42" s="67">
        <f t="shared" ref="K42:K44" si="53">H42-E42</f>
        <v>0</v>
      </c>
      <c r="L42" s="67"/>
      <c r="M42" s="67"/>
      <c r="N42" s="67"/>
      <c r="O42" s="67">
        <f t="shared" ref="O42:O44" si="54">L42-F42</f>
        <v>-20135</v>
      </c>
      <c r="P42" s="67">
        <f t="shared" ref="P42:P44" si="55">M42-G42</f>
        <v>-21886</v>
      </c>
      <c r="Q42" s="67">
        <f t="shared" ref="Q42:Q44" si="56">N42-H42</f>
        <v>-23220</v>
      </c>
      <c r="R42" s="44"/>
      <c r="S42" s="44"/>
      <c r="T42" s="44"/>
      <c r="U42" s="67">
        <f t="shared" ref="U42:U44" si="57">R42-L42</f>
        <v>0</v>
      </c>
      <c r="V42" s="67">
        <f t="shared" ref="V42:V44" si="58">S42-M42</f>
        <v>0</v>
      </c>
      <c r="W42" s="67">
        <f t="shared" ref="W42:W44" si="59">T42-N42</f>
        <v>0</v>
      </c>
      <c r="X42" s="33"/>
      <c r="Y42" s="33"/>
      <c r="Z42" s="33"/>
    </row>
    <row r="43" spans="1:26" s="13" customFormat="1" ht="81" hidden="1" customHeight="1" x14ac:dyDescent="0.3">
      <c r="A43" s="71" t="s">
        <v>320</v>
      </c>
      <c r="B43" s="72" t="s">
        <v>317</v>
      </c>
      <c r="C43" s="44"/>
      <c r="D43" s="44"/>
      <c r="E43" s="44"/>
      <c r="F43" s="75"/>
      <c r="G43" s="75"/>
      <c r="H43" s="75"/>
      <c r="I43" s="67">
        <f t="shared" si="51"/>
        <v>0</v>
      </c>
      <c r="J43" s="67">
        <f t="shared" si="52"/>
        <v>0</v>
      </c>
      <c r="K43" s="67">
        <f t="shared" si="53"/>
        <v>0</v>
      </c>
      <c r="L43" s="67"/>
      <c r="M43" s="67"/>
      <c r="N43" s="67"/>
      <c r="O43" s="67">
        <f t="shared" si="54"/>
        <v>0</v>
      </c>
      <c r="P43" s="67">
        <f t="shared" si="55"/>
        <v>0</v>
      </c>
      <c r="Q43" s="67">
        <f t="shared" si="56"/>
        <v>0</v>
      </c>
      <c r="R43" s="44"/>
      <c r="S43" s="44"/>
      <c r="T43" s="44"/>
      <c r="U43" s="67">
        <f t="shared" si="57"/>
        <v>0</v>
      </c>
      <c r="V43" s="67">
        <f t="shared" si="58"/>
        <v>0</v>
      </c>
      <c r="W43" s="67">
        <f t="shared" si="59"/>
        <v>0</v>
      </c>
      <c r="X43" s="33"/>
      <c r="Y43" s="33"/>
      <c r="Z43" s="33"/>
    </row>
    <row r="44" spans="1:26" s="13" customFormat="1" ht="50.25" hidden="1" customHeight="1" x14ac:dyDescent="0.3">
      <c r="A44" s="71" t="s">
        <v>321</v>
      </c>
      <c r="B44" s="72" t="s">
        <v>318</v>
      </c>
      <c r="C44" s="44"/>
      <c r="D44" s="44"/>
      <c r="E44" s="44"/>
      <c r="F44" s="75"/>
      <c r="G44" s="75"/>
      <c r="H44" s="75"/>
      <c r="I44" s="67">
        <f t="shared" si="51"/>
        <v>0</v>
      </c>
      <c r="J44" s="67">
        <f t="shared" si="52"/>
        <v>0</v>
      </c>
      <c r="K44" s="67">
        <f t="shared" si="53"/>
        <v>0</v>
      </c>
      <c r="L44" s="67"/>
      <c r="M44" s="67"/>
      <c r="N44" s="67"/>
      <c r="O44" s="67">
        <f t="shared" si="54"/>
        <v>0</v>
      </c>
      <c r="P44" s="67">
        <f t="shared" si="55"/>
        <v>0</v>
      </c>
      <c r="Q44" s="67">
        <f t="shared" si="56"/>
        <v>0</v>
      </c>
      <c r="R44" s="44"/>
      <c r="S44" s="44"/>
      <c r="T44" s="44"/>
      <c r="U44" s="67">
        <f t="shared" si="57"/>
        <v>0</v>
      </c>
      <c r="V44" s="67">
        <f t="shared" si="58"/>
        <v>0</v>
      </c>
      <c r="W44" s="67">
        <f t="shared" si="59"/>
        <v>0</v>
      </c>
      <c r="X44" s="33"/>
      <c r="Y44" s="33"/>
      <c r="Z44" s="33"/>
    </row>
    <row r="45" spans="1:26" ht="38.25" hidden="1" customHeight="1" x14ac:dyDescent="0.3">
      <c r="A45" s="9" t="s">
        <v>181</v>
      </c>
      <c r="B45" s="10" t="s">
        <v>180</v>
      </c>
      <c r="C45" s="42"/>
      <c r="D45" s="42"/>
      <c r="E45" s="42"/>
      <c r="F45" s="94"/>
      <c r="G45" s="94"/>
      <c r="H45" s="94"/>
      <c r="I45" s="66">
        <f t="shared" si="6"/>
        <v>0</v>
      </c>
      <c r="J45" s="66">
        <f t="shared" si="7"/>
        <v>0</v>
      </c>
      <c r="K45" s="66">
        <f t="shared" si="8"/>
        <v>0</v>
      </c>
      <c r="L45" s="66"/>
      <c r="M45" s="66"/>
      <c r="N45" s="66"/>
      <c r="O45" s="66">
        <f t="shared" si="9"/>
        <v>0</v>
      </c>
      <c r="P45" s="66">
        <f t="shared" si="10"/>
        <v>0</v>
      </c>
      <c r="Q45" s="66">
        <f t="shared" si="11"/>
        <v>0</v>
      </c>
      <c r="R45" s="42"/>
      <c r="S45" s="42"/>
      <c r="T45" s="42"/>
      <c r="U45" s="66">
        <f t="shared" ref="U45:W49" si="60">R45-L45</f>
        <v>0</v>
      </c>
      <c r="V45" s="66">
        <f t="shared" si="60"/>
        <v>0</v>
      </c>
      <c r="W45" s="66">
        <f t="shared" si="60"/>
        <v>0</v>
      </c>
      <c r="X45" s="46"/>
      <c r="Y45" s="46"/>
      <c r="Z45" s="46"/>
    </row>
    <row r="46" spans="1:26" ht="79.5" hidden="1" customHeight="1" x14ac:dyDescent="0.3">
      <c r="A46" s="9" t="s">
        <v>179</v>
      </c>
      <c r="B46" s="10" t="s">
        <v>178</v>
      </c>
      <c r="C46" s="42"/>
      <c r="D46" s="42"/>
      <c r="E46" s="42"/>
      <c r="F46" s="94"/>
      <c r="G46" s="94"/>
      <c r="H46" s="94"/>
      <c r="I46" s="66">
        <f t="shared" si="6"/>
        <v>0</v>
      </c>
      <c r="J46" s="66">
        <f t="shared" si="7"/>
        <v>0</v>
      </c>
      <c r="K46" s="66">
        <f t="shared" si="8"/>
        <v>0</v>
      </c>
      <c r="L46" s="66"/>
      <c r="M46" s="66"/>
      <c r="N46" s="66"/>
      <c r="O46" s="66">
        <f t="shared" si="9"/>
        <v>0</v>
      </c>
      <c r="P46" s="66">
        <f t="shared" si="10"/>
        <v>0</v>
      </c>
      <c r="Q46" s="66">
        <f t="shared" si="11"/>
        <v>0</v>
      </c>
      <c r="R46" s="42"/>
      <c r="S46" s="42"/>
      <c r="T46" s="42"/>
      <c r="U46" s="66">
        <f t="shared" si="60"/>
        <v>0</v>
      </c>
      <c r="V46" s="66">
        <f t="shared" si="60"/>
        <v>0</v>
      </c>
      <c r="W46" s="66">
        <f t="shared" si="60"/>
        <v>0</v>
      </c>
      <c r="X46" s="46"/>
      <c r="Y46" s="46"/>
      <c r="Z46" s="46"/>
    </row>
    <row r="47" spans="1:26" s="7" customFormat="1" ht="32.25" hidden="1" customHeight="1" x14ac:dyDescent="0.3">
      <c r="A47" s="4" t="s">
        <v>177</v>
      </c>
      <c r="B47" s="8" t="s">
        <v>176</v>
      </c>
      <c r="C47" s="37">
        <v>0</v>
      </c>
      <c r="D47" s="37">
        <v>0</v>
      </c>
      <c r="E47" s="37">
        <v>0</v>
      </c>
      <c r="F47" s="6">
        <v>0</v>
      </c>
      <c r="G47" s="6">
        <v>0</v>
      </c>
      <c r="H47" s="6">
        <v>0</v>
      </c>
      <c r="I47" s="65">
        <f t="shared" si="6"/>
        <v>0</v>
      </c>
      <c r="J47" s="65">
        <f t="shared" si="7"/>
        <v>0</v>
      </c>
      <c r="K47" s="65">
        <f t="shared" si="8"/>
        <v>0</v>
      </c>
      <c r="L47" s="65">
        <v>0</v>
      </c>
      <c r="M47" s="65">
        <v>0</v>
      </c>
      <c r="N47" s="65">
        <v>0</v>
      </c>
      <c r="O47" s="65">
        <f t="shared" si="9"/>
        <v>0</v>
      </c>
      <c r="P47" s="65">
        <f t="shared" si="10"/>
        <v>0</v>
      </c>
      <c r="Q47" s="65">
        <f t="shared" si="11"/>
        <v>0</v>
      </c>
      <c r="R47" s="37">
        <v>0</v>
      </c>
      <c r="S47" s="37">
        <v>0</v>
      </c>
      <c r="T47" s="37">
        <v>0</v>
      </c>
      <c r="U47" s="65">
        <f t="shared" si="60"/>
        <v>0</v>
      </c>
      <c r="V47" s="65">
        <f t="shared" si="60"/>
        <v>0</v>
      </c>
      <c r="W47" s="65">
        <f t="shared" si="60"/>
        <v>0</v>
      </c>
      <c r="X47" s="47"/>
      <c r="Y47" s="47"/>
      <c r="Z47" s="47"/>
    </row>
    <row r="48" spans="1:26" s="7" customFormat="1" ht="36.75" customHeight="1" x14ac:dyDescent="0.3">
      <c r="A48" s="4" t="s">
        <v>175</v>
      </c>
      <c r="B48" s="8" t="s">
        <v>174</v>
      </c>
      <c r="C48" s="37">
        <f t="shared" ref="C48:E48" si="61">C49+C57+C58+C62</f>
        <v>171736.61489</v>
      </c>
      <c r="D48" s="37">
        <f t="shared" si="61"/>
        <v>171589.84549000001</v>
      </c>
      <c r="E48" s="37">
        <f t="shared" si="61"/>
        <v>171589.84549000001</v>
      </c>
      <c r="F48" s="6">
        <f t="shared" ref="F48:H48" si="62">F49+F57+F58+F62</f>
        <v>171736.61489</v>
      </c>
      <c r="G48" s="6">
        <f t="shared" si="62"/>
        <v>171589.84549000001</v>
      </c>
      <c r="H48" s="6">
        <f t="shared" si="62"/>
        <v>171589.84549000001</v>
      </c>
      <c r="I48" s="65">
        <f t="shared" si="6"/>
        <v>0</v>
      </c>
      <c r="J48" s="65">
        <f t="shared" si="7"/>
        <v>0</v>
      </c>
      <c r="K48" s="65">
        <f t="shared" si="8"/>
        <v>0</v>
      </c>
      <c r="L48" s="37">
        <f>L49+L57+L58+L62</f>
        <v>6384</v>
      </c>
      <c r="M48" s="37">
        <f>M49+M57+M58+M62</f>
        <v>6384</v>
      </c>
      <c r="N48" s="37">
        <f>N49+N57+N58+N62</f>
        <v>6384</v>
      </c>
      <c r="O48" s="65">
        <f t="shared" si="9"/>
        <v>-165352.61489</v>
      </c>
      <c r="P48" s="65">
        <f t="shared" si="10"/>
        <v>-165205.84549000001</v>
      </c>
      <c r="Q48" s="65">
        <f t="shared" si="11"/>
        <v>-165205.84549000001</v>
      </c>
      <c r="R48" s="37">
        <f>R49+R57+R58+R62</f>
        <v>6384</v>
      </c>
      <c r="S48" s="37">
        <f>S49+S57+S58+S62</f>
        <v>6384</v>
      </c>
      <c r="T48" s="37">
        <f>T49+T57+T58+T62</f>
        <v>6384</v>
      </c>
      <c r="U48" s="65">
        <f t="shared" si="60"/>
        <v>0</v>
      </c>
      <c r="V48" s="65">
        <f t="shared" si="60"/>
        <v>0</v>
      </c>
      <c r="W48" s="65">
        <f t="shared" si="60"/>
        <v>0</v>
      </c>
      <c r="X48" s="47"/>
      <c r="Y48" s="47"/>
      <c r="Z48" s="47"/>
    </row>
    <row r="49" spans="1:26" ht="81.75" customHeight="1" x14ac:dyDescent="0.3">
      <c r="A49" s="9" t="s">
        <v>173</v>
      </c>
      <c r="B49" s="16" t="s">
        <v>172</v>
      </c>
      <c r="C49" s="42">
        <f>C50+C51+C54+C55+C56</f>
        <v>138291.9</v>
      </c>
      <c r="D49" s="42">
        <f t="shared" ref="D49:E49" si="63">D50+D51+D54+D55+D56</f>
        <v>138177.9</v>
      </c>
      <c r="E49" s="42">
        <f t="shared" si="63"/>
        <v>138177.9</v>
      </c>
      <c r="F49" s="94">
        <f>F50+F51+F54+F55+F56</f>
        <v>138291.9</v>
      </c>
      <c r="G49" s="94">
        <f t="shared" ref="G49:H49" si="64">G50+G51+G54+G55+G56</f>
        <v>138177.9</v>
      </c>
      <c r="H49" s="94">
        <f t="shared" si="64"/>
        <v>138177.9</v>
      </c>
      <c r="I49" s="66">
        <f t="shared" si="6"/>
        <v>0</v>
      </c>
      <c r="J49" s="66">
        <f t="shared" si="7"/>
        <v>0</v>
      </c>
      <c r="K49" s="66">
        <f t="shared" si="8"/>
        <v>0</v>
      </c>
      <c r="L49" s="42">
        <f t="shared" ref="L49" si="65">L50+L51+L54+L55+L56</f>
        <v>6384</v>
      </c>
      <c r="M49" s="42">
        <f t="shared" ref="M49" si="66">M50+M51+M54+M55+M56</f>
        <v>6384</v>
      </c>
      <c r="N49" s="42">
        <f t="shared" ref="N49" si="67">N50+N51+N54+N55+N56</f>
        <v>6384</v>
      </c>
      <c r="O49" s="66">
        <f t="shared" si="9"/>
        <v>-131907.9</v>
      </c>
      <c r="P49" s="66">
        <f t="shared" si="10"/>
        <v>-131793.9</v>
      </c>
      <c r="Q49" s="66">
        <f t="shared" si="11"/>
        <v>-131793.9</v>
      </c>
      <c r="R49" s="42">
        <f t="shared" ref="R49" si="68">R50+R51+R54+R55+R56</f>
        <v>6384</v>
      </c>
      <c r="S49" s="42">
        <f t="shared" ref="S49" si="69">S50+S51+S54+S55+S56</f>
        <v>6384</v>
      </c>
      <c r="T49" s="42">
        <f t="shared" ref="T49" si="70">T50+T51+T54+T55+T56</f>
        <v>6384</v>
      </c>
      <c r="U49" s="66">
        <f t="shared" si="60"/>
        <v>0</v>
      </c>
      <c r="V49" s="66">
        <f t="shared" si="60"/>
        <v>0</v>
      </c>
      <c r="W49" s="66">
        <f t="shared" si="60"/>
        <v>0</v>
      </c>
      <c r="X49" s="46"/>
      <c r="Y49" s="46"/>
      <c r="Z49" s="46"/>
    </row>
    <row r="50" spans="1:26" ht="79.5" customHeight="1" x14ac:dyDescent="0.3">
      <c r="A50" s="9" t="s">
        <v>171</v>
      </c>
      <c r="B50" s="17" t="s">
        <v>170</v>
      </c>
      <c r="C50" s="42">
        <v>126805.3</v>
      </c>
      <c r="D50" s="42">
        <v>126805.3</v>
      </c>
      <c r="E50" s="42">
        <v>126805.3</v>
      </c>
      <c r="F50" s="94">
        <v>126805.3</v>
      </c>
      <c r="G50" s="94">
        <v>126805.3</v>
      </c>
      <c r="H50" s="94">
        <v>126805.3</v>
      </c>
      <c r="I50" s="66">
        <f t="shared" ref="I50:I64" si="71">F50-C50</f>
        <v>0</v>
      </c>
      <c r="J50" s="66">
        <f t="shared" ref="J50:J64" si="72">G50-D50</f>
        <v>0</v>
      </c>
      <c r="K50" s="66">
        <f t="shared" ref="K50:K64" si="73">H50-E50</f>
        <v>0</v>
      </c>
      <c r="L50" s="66"/>
      <c r="M50" s="66"/>
      <c r="N50" s="66"/>
      <c r="O50" s="66">
        <f t="shared" ref="O50:O64" si="74">L50-F50</f>
        <v>-126805.3</v>
      </c>
      <c r="P50" s="66">
        <f t="shared" ref="P50:P64" si="75">M50-G50</f>
        <v>-126805.3</v>
      </c>
      <c r="Q50" s="66">
        <f t="shared" ref="Q50:Q64" si="76">N50-H50</f>
        <v>-126805.3</v>
      </c>
      <c r="R50" s="42"/>
      <c r="S50" s="42"/>
      <c r="T50" s="42"/>
      <c r="U50" s="66">
        <f t="shared" ref="U50:U64" si="77">R50-L50</f>
        <v>0</v>
      </c>
      <c r="V50" s="66">
        <f t="shared" ref="V50:V64" si="78">S50-M50</f>
        <v>0</v>
      </c>
      <c r="W50" s="66">
        <f t="shared" ref="W50:W64" si="79">T50-N50</f>
        <v>0</v>
      </c>
      <c r="X50" s="46"/>
      <c r="Y50" s="46"/>
      <c r="Z50" s="46"/>
    </row>
    <row r="51" spans="1:26" ht="83.25" customHeight="1" x14ac:dyDescent="0.3">
      <c r="A51" s="9" t="s">
        <v>169</v>
      </c>
      <c r="B51" s="17" t="s">
        <v>168</v>
      </c>
      <c r="C51" s="42">
        <f>SUM(C52:C53)</f>
        <v>6384</v>
      </c>
      <c r="D51" s="42">
        <f t="shared" ref="D51:E51" si="80">SUM(D52:D53)</f>
        <v>6384</v>
      </c>
      <c r="E51" s="42">
        <f t="shared" si="80"/>
        <v>6384</v>
      </c>
      <c r="F51" s="94">
        <f>SUM(F52:F53)</f>
        <v>6384</v>
      </c>
      <c r="G51" s="94">
        <f t="shared" ref="G51:H51" si="81">SUM(G52:G53)</f>
        <v>6384</v>
      </c>
      <c r="H51" s="94">
        <f t="shared" si="81"/>
        <v>6384</v>
      </c>
      <c r="I51" s="66">
        <f t="shared" si="71"/>
        <v>0</v>
      </c>
      <c r="J51" s="66">
        <f t="shared" si="72"/>
        <v>0</v>
      </c>
      <c r="K51" s="66">
        <f t="shared" si="73"/>
        <v>0</v>
      </c>
      <c r="L51" s="42">
        <f t="shared" ref="L51" si="82">SUM(L52:L53)</f>
        <v>6384</v>
      </c>
      <c r="M51" s="42">
        <f t="shared" ref="M51" si="83">SUM(M52:M53)</f>
        <v>6384</v>
      </c>
      <c r="N51" s="42">
        <f t="shared" ref="N51" si="84">SUM(N52:N53)</f>
        <v>6384</v>
      </c>
      <c r="O51" s="66">
        <f t="shared" si="74"/>
        <v>0</v>
      </c>
      <c r="P51" s="66">
        <f t="shared" si="75"/>
        <v>0</v>
      </c>
      <c r="Q51" s="66">
        <f t="shared" si="76"/>
        <v>0</v>
      </c>
      <c r="R51" s="42">
        <f t="shared" ref="R51" si="85">SUM(R52:R53)</f>
        <v>6384</v>
      </c>
      <c r="S51" s="42">
        <f t="shared" ref="S51" si="86">SUM(S52:S53)</f>
        <v>6384</v>
      </c>
      <c r="T51" s="42">
        <f t="shared" ref="T51" si="87">SUM(T52:T53)</f>
        <v>6384</v>
      </c>
      <c r="U51" s="66">
        <f t="shared" si="77"/>
        <v>0</v>
      </c>
      <c r="V51" s="66">
        <f t="shared" si="78"/>
        <v>0</v>
      </c>
      <c r="W51" s="66">
        <f t="shared" si="79"/>
        <v>0</v>
      </c>
      <c r="X51" s="46"/>
      <c r="Y51" s="46"/>
      <c r="Z51" s="46"/>
    </row>
    <row r="52" spans="1:26" s="13" customFormat="1" ht="83.25" hidden="1" customHeight="1" x14ac:dyDescent="0.3">
      <c r="A52" s="73" t="s">
        <v>323</v>
      </c>
      <c r="B52" s="12" t="s">
        <v>168</v>
      </c>
      <c r="C52" s="44">
        <v>6384</v>
      </c>
      <c r="D52" s="44">
        <v>6384</v>
      </c>
      <c r="E52" s="44">
        <v>6384</v>
      </c>
      <c r="F52" s="75">
        <v>6384</v>
      </c>
      <c r="G52" s="75">
        <v>6384</v>
      </c>
      <c r="H52" s="75">
        <v>6384</v>
      </c>
      <c r="I52" s="75">
        <v>6384</v>
      </c>
      <c r="J52" s="75">
        <v>6384</v>
      </c>
      <c r="K52" s="75">
        <v>6384</v>
      </c>
      <c r="L52" s="75">
        <v>6384</v>
      </c>
      <c r="M52" s="75">
        <v>6384</v>
      </c>
      <c r="N52" s="75">
        <v>6384</v>
      </c>
      <c r="O52" s="75">
        <v>6384</v>
      </c>
      <c r="P52" s="75">
        <v>6384</v>
      </c>
      <c r="Q52" s="75">
        <v>6384</v>
      </c>
      <c r="R52" s="75">
        <v>6384</v>
      </c>
      <c r="S52" s="75">
        <v>6384</v>
      </c>
      <c r="T52" s="75">
        <v>6384</v>
      </c>
      <c r="U52" s="75">
        <v>6384</v>
      </c>
      <c r="V52" s="75">
        <v>6384</v>
      </c>
      <c r="W52" s="75">
        <v>6384</v>
      </c>
      <c r="X52" s="75">
        <v>6384</v>
      </c>
      <c r="Y52" s="75">
        <v>6384</v>
      </c>
      <c r="Z52" s="75">
        <v>6384</v>
      </c>
    </row>
    <row r="53" spans="1:26" s="13" customFormat="1" ht="96" hidden="1" customHeight="1" x14ac:dyDescent="0.3">
      <c r="A53" s="73" t="s">
        <v>324</v>
      </c>
      <c r="B53" s="12" t="s">
        <v>322</v>
      </c>
      <c r="C53" s="44"/>
      <c r="D53" s="44"/>
      <c r="E53" s="44"/>
      <c r="F53" s="75"/>
      <c r="G53" s="75"/>
      <c r="H53" s="75"/>
      <c r="I53" s="67">
        <f t="shared" si="71"/>
        <v>0</v>
      </c>
      <c r="J53" s="67">
        <f t="shared" si="72"/>
        <v>0</v>
      </c>
      <c r="K53" s="67">
        <f t="shared" si="73"/>
        <v>0</v>
      </c>
      <c r="L53" s="67"/>
      <c r="M53" s="67"/>
      <c r="N53" s="67"/>
      <c r="O53" s="67">
        <f t="shared" si="74"/>
        <v>0</v>
      </c>
      <c r="P53" s="67">
        <f t="shared" si="75"/>
        <v>0</v>
      </c>
      <c r="Q53" s="67">
        <f t="shared" si="76"/>
        <v>0</v>
      </c>
      <c r="R53" s="44"/>
      <c r="S53" s="44"/>
      <c r="T53" s="44"/>
      <c r="U53" s="67">
        <f t="shared" si="77"/>
        <v>0</v>
      </c>
      <c r="V53" s="67">
        <f t="shared" si="78"/>
        <v>0</v>
      </c>
      <c r="W53" s="67">
        <f t="shared" si="79"/>
        <v>0</v>
      </c>
      <c r="X53" s="33"/>
      <c r="Y53" s="33"/>
      <c r="Z53" s="33"/>
    </row>
    <row r="54" spans="1:26" ht="63.75" customHeight="1" x14ac:dyDescent="0.3">
      <c r="A54" s="9" t="s">
        <v>167</v>
      </c>
      <c r="B54" s="17" t="s">
        <v>166</v>
      </c>
      <c r="C54" s="42">
        <v>1790.7</v>
      </c>
      <c r="D54" s="42">
        <v>1790.7</v>
      </c>
      <c r="E54" s="42">
        <v>1790.7</v>
      </c>
      <c r="F54" s="94">
        <v>1790.7</v>
      </c>
      <c r="G54" s="94">
        <v>1790.7</v>
      </c>
      <c r="H54" s="94">
        <v>1790.7</v>
      </c>
      <c r="I54" s="66">
        <f t="shared" si="71"/>
        <v>0</v>
      </c>
      <c r="J54" s="66">
        <f t="shared" si="72"/>
        <v>0</v>
      </c>
      <c r="K54" s="66">
        <f t="shared" si="73"/>
        <v>0</v>
      </c>
      <c r="L54" s="66"/>
      <c r="M54" s="66"/>
      <c r="N54" s="66"/>
      <c r="O54" s="66">
        <f t="shared" si="74"/>
        <v>-1790.7</v>
      </c>
      <c r="P54" s="66">
        <f t="shared" si="75"/>
        <v>-1790.7</v>
      </c>
      <c r="Q54" s="66">
        <f t="shared" si="76"/>
        <v>-1790.7</v>
      </c>
      <c r="R54" s="42"/>
      <c r="S54" s="42"/>
      <c r="T54" s="42"/>
      <c r="U54" s="66">
        <f t="shared" si="77"/>
        <v>0</v>
      </c>
      <c r="V54" s="66">
        <f t="shared" si="78"/>
        <v>0</v>
      </c>
      <c r="W54" s="66">
        <f t="shared" si="79"/>
        <v>0</v>
      </c>
      <c r="X54" s="46"/>
      <c r="Y54" s="46"/>
      <c r="Z54" s="46"/>
    </row>
    <row r="55" spans="1:26" ht="38.25" customHeight="1" x14ac:dyDescent="0.3">
      <c r="A55" s="18" t="s">
        <v>165</v>
      </c>
      <c r="B55" s="17" t="s">
        <v>164</v>
      </c>
      <c r="C55" s="42">
        <v>3311.9</v>
      </c>
      <c r="D55" s="42">
        <v>3197.9</v>
      </c>
      <c r="E55" s="42">
        <v>3197.9</v>
      </c>
      <c r="F55" s="94">
        <v>3311.9</v>
      </c>
      <c r="G55" s="94">
        <v>3197.9</v>
      </c>
      <c r="H55" s="94">
        <v>3197.9</v>
      </c>
      <c r="I55" s="66">
        <f t="shared" si="71"/>
        <v>0</v>
      </c>
      <c r="J55" s="66">
        <f t="shared" si="72"/>
        <v>0</v>
      </c>
      <c r="K55" s="66">
        <f t="shared" si="73"/>
        <v>0</v>
      </c>
      <c r="L55" s="66"/>
      <c r="M55" s="66"/>
      <c r="N55" s="66"/>
      <c r="O55" s="66">
        <f t="shared" si="74"/>
        <v>-3311.9</v>
      </c>
      <c r="P55" s="66">
        <f t="shared" si="75"/>
        <v>-3197.9</v>
      </c>
      <c r="Q55" s="66">
        <f t="shared" si="76"/>
        <v>-3197.9</v>
      </c>
      <c r="R55" s="42"/>
      <c r="S55" s="42"/>
      <c r="T55" s="42"/>
      <c r="U55" s="66">
        <f t="shared" si="77"/>
        <v>0</v>
      </c>
      <c r="V55" s="66">
        <f t="shared" si="78"/>
        <v>0</v>
      </c>
      <c r="W55" s="66">
        <f t="shared" si="79"/>
        <v>0</v>
      </c>
      <c r="X55" s="46"/>
      <c r="Y55" s="46"/>
      <c r="Z55" s="46"/>
    </row>
    <row r="56" spans="1:26" ht="112.5" hidden="1" customHeight="1" x14ac:dyDescent="0.3">
      <c r="A56" s="18" t="s">
        <v>163</v>
      </c>
      <c r="B56" s="17" t="s">
        <v>162</v>
      </c>
      <c r="C56" s="42"/>
      <c r="D56" s="42"/>
      <c r="E56" s="42"/>
      <c r="F56" s="94"/>
      <c r="G56" s="94"/>
      <c r="H56" s="94"/>
      <c r="I56" s="66">
        <f t="shared" si="71"/>
        <v>0</v>
      </c>
      <c r="J56" s="66">
        <f t="shared" si="72"/>
        <v>0</v>
      </c>
      <c r="K56" s="66">
        <f t="shared" si="73"/>
        <v>0</v>
      </c>
      <c r="L56" s="66"/>
      <c r="M56" s="66"/>
      <c r="N56" s="66"/>
      <c r="O56" s="66">
        <f t="shared" si="74"/>
        <v>0</v>
      </c>
      <c r="P56" s="66">
        <f t="shared" si="75"/>
        <v>0</v>
      </c>
      <c r="Q56" s="66">
        <f t="shared" si="76"/>
        <v>0</v>
      </c>
      <c r="R56" s="42"/>
      <c r="S56" s="42"/>
      <c r="T56" s="42"/>
      <c r="U56" s="66">
        <f t="shared" si="77"/>
        <v>0</v>
      </c>
      <c r="V56" s="66">
        <f t="shared" si="78"/>
        <v>0</v>
      </c>
      <c r="W56" s="66">
        <f t="shared" si="79"/>
        <v>0</v>
      </c>
      <c r="X56" s="46"/>
      <c r="Y56" s="46"/>
      <c r="Z56" s="46"/>
    </row>
    <row r="57" spans="1:26" ht="54" hidden="1" customHeight="1" x14ac:dyDescent="0.3">
      <c r="A57" s="9" t="s">
        <v>161</v>
      </c>
      <c r="B57" s="10" t="s">
        <v>160</v>
      </c>
      <c r="C57" s="42"/>
      <c r="D57" s="42"/>
      <c r="E57" s="42"/>
      <c r="F57" s="94"/>
      <c r="G57" s="94"/>
      <c r="H57" s="94"/>
      <c r="I57" s="66">
        <f t="shared" si="71"/>
        <v>0</v>
      </c>
      <c r="J57" s="66">
        <f t="shared" si="72"/>
        <v>0</v>
      </c>
      <c r="K57" s="66">
        <f t="shared" si="73"/>
        <v>0</v>
      </c>
      <c r="L57" s="66"/>
      <c r="M57" s="66"/>
      <c r="N57" s="66"/>
      <c r="O57" s="66">
        <f t="shared" si="74"/>
        <v>0</v>
      </c>
      <c r="P57" s="66">
        <f t="shared" si="75"/>
        <v>0</v>
      </c>
      <c r="Q57" s="66">
        <f t="shared" si="76"/>
        <v>0</v>
      </c>
      <c r="R57" s="42"/>
      <c r="S57" s="42"/>
      <c r="T57" s="42"/>
      <c r="U57" s="66">
        <f t="shared" si="77"/>
        <v>0</v>
      </c>
      <c r="V57" s="66">
        <f t="shared" si="78"/>
        <v>0</v>
      </c>
      <c r="W57" s="66">
        <f t="shared" si="79"/>
        <v>0</v>
      </c>
      <c r="X57" s="46"/>
      <c r="Y57" s="46"/>
      <c r="Z57" s="46"/>
    </row>
    <row r="58" spans="1:26" ht="80.25" customHeight="1" x14ac:dyDescent="0.3">
      <c r="A58" s="9" t="s">
        <v>158</v>
      </c>
      <c r="B58" s="10" t="s">
        <v>159</v>
      </c>
      <c r="C58" s="42">
        <f t="shared" ref="C58:E58" si="88">SUM(C59:C60)</f>
        <v>21500</v>
      </c>
      <c r="D58" s="42">
        <f t="shared" si="88"/>
        <v>21500</v>
      </c>
      <c r="E58" s="42">
        <f t="shared" si="88"/>
        <v>21500</v>
      </c>
      <c r="F58" s="94">
        <f t="shared" ref="F58:H58" si="89">SUM(F59:F60)</f>
        <v>21500</v>
      </c>
      <c r="G58" s="94">
        <f t="shared" si="89"/>
        <v>21500</v>
      </c>
      <c r="H58" s="94">
        <f t="shared" si="89"/>
        <v>21500</v>
      </c>
      <c r="I58" s="66">
        <f t="shared" si="71"/>
        <v>0</v>
      </c>
      <c r="J58" s="66">
        <f t="shared" si="72"/>
        <v>0</v>
      </c>
      <c r="K58" s="66">
        <f t="shared" si="73"/>
        <v>0</v>
      </c>
      <c r="L58" s="66">
        <f t="shared" ref="L58:T58" si="90">SUM(L59:L61)</f>
        <v>0</v>
      </c>
      <c r="M58" s="66">
        <f t="shared" si="90"/>
        <v>0</v>
      </c>
      <c r="N58" s="66">
        <f t="shared" si="90"/>
        <v>0</v>
      </c>
      <c r="O58" s="66">
        <f t="shared" si="74"/>
        <v>-21500</v>
      </c>
      <c r="P58" s="66">
        <f t="shared" si="75"/>
        <v>-21500</v>
      </c>
      <c r="Q58" s="66">
        <f t="shared" si="76"/>
        <v>-21500</v>
      </c>
      <c r="R58" s="42">
        <f t="shared" si="90"/>
        <v>0</v>
      </c>
      <c r="S58" s="42">
        <f t="shared" si="90"/>
        <v>0</v>
      </c>
      <c r="T58" s="42">
        <f t="shared" si="90"/>
        <v>0</v>
      </c>
      <c r="U58" s="66">
        <f t="shared" si="77"/>
        <v>0</v>
      </c>
      <c r="V58" s="66">
        <f t="shared" si="78"/>
        <v>0</v>
      </c>
      <c r="W58" s="66">
        <f t="shared" si="79"/>
        <v>0</v>
      </c>
      <c r="X58" s="46"/>
      <c r="Y58" s="46"/>
      <c r="Z58" s="46"/>
    </row>
    <row r="59" spans="1:26" s="13" customFormat="1" ht="36" hidden="1" customHeight="1" x14ac:dyDescent="0.3">
      <c r="A59" s="76" t="s">
        <v>305</v>
      </c>
      <c r="B59" s="12" t="s">
        <v>157</v>
      </c>
      <c r="C59" s="44">
        <v>21500</v>
      </c>
      <c r="D59" s="44">
        <v>21500</v>
      </c>
      <c r="E59" s="44">
        <v>21500</v>
      </c>
      <c r="F59" s="75">
        <v>21500</v>
      </c>
      <c r="G59" s="75">
        <v>21500</v>
      </c>
      <c r="H59" s="75">
        <v>21500</v>
      </c>
      <c r="I59" s="67">
        <f t="shared" si="71"/>
        <v>0</v>
      </c>
      <c r="J59" s="67">
        <f t="shared" si="72"/>
        <v>0</v>
      </c>
      <c r="K59" s="67">
        <f t="shared" si="73"/>
        <v>0</v>
      </c>
      <c r="L59" s="67"/>
      <c r="M59" s="67"/>
      <c r="N59" s="67"/>
      <c r="O59" s="67">
        <f t="shared" si="74"/>
        <v>-21500</v>
      </c>
      <c r="P59" s="67">
        <f t="shared" si="75"/>
        <v>-21500</v>
      </c>
      <c r="Q59" s="67">
        <f t="shared" si="76"/>
        <v>-21500</v>
      </c>
      <c r="R59" s="44"/>
      <c r="S59" s="44"/>
      <c r="T59" s="44"/>
      <c r="U59" s="67">
        <f t="shared" si="77"/>
        <v>0</v>
      </c>
      <c r="V59" s="67">
        <f t="shared" si="78"/>
        <v>0</v>
      </c>
      <c r="W59" s="67">
        <f t="shared" si="79"/>
        <v>0</v>
      </c>
      <c r="X59" s="33"/>
      <c r="Y59" s="33"/>
      <c r="Z59" s="33"/>
    </row>
    <row r="60" spans="1:26" s="13" customFormat="1" ht="66" hidden="1" customHeight="1" x14ac:dyDescent="0.3">
      <c r="A60" s="76" t="s">
        <v>156</v>
      </c>
      <c r="B60" s="12" t="s">
        <v>155</v>
      </c>
      <c r="C60" s="44"/>
      <c r="D60" s="44"/>
      <c r="E60" s="44"/>
      <c r="F60" s="75"/>
      <c r="G60" s="75"/>
      <c r="H60" s="75"/>
      <c r="I60" s="67">
        <f t="shared" si="71"/>
        <v>0</v>
      </c>
      <c r="J60" s="67">
        <f t="shared" si="72"/>
        <v>0</v>
      </c>
      <c r="K60" s="67">
        <f t="shared" si="73"/>
        <v>0</v>
      </c>
      <c r="L60" s="67"/>
      <c r="M60" s="67"/>
      <c r="N60" s="67"/>
      <c r="O60" s="67">
        <f t="shared" si="74"/>
        <v>0</v>
      </c>
      <c r="P60" s="67">
        <f t="shared" si="75"/>
        <v>0</v>
      </c>
      <c r="Q60" s="67">
        <f t="shared" si="76"/>
        <v>0</v>
      </c>
      <c r="R60" s="44"/>
      <c r="S60" s="44"/>
      <c r="T60" s="44"/>
      <c r="U60" s="67">
        <f t="shared" si="77"/>
        <v>0</v>
      </c>
      <c r="V60" s="67">
        <f t="shared" si="78"/>
        <v>0</v>
      </c>
      <c r="W60" s="67">
        <f t="shared" si="79"/>
        <v>0</v>
      </c>
      <c r="X60" s="33"/>
      <c r="Y60" s="33"/>
      <c r="Z60" s="33"/>
    </row>
    <row r="61" spans="1:26" s="13" customFormat="1" ht="66.75" hidden="1" customHeight="1" x14ac:dyDescent="0.3">
      <c r="A61" s="76" t="s">
        <v>306</v>
      </c>
      <c r="B61" s="12" t="s">
        <v>307</v>
      </c>
      <c r="C61" s="44"/>
      <c r="D61" s="44"/>
      <c r="E61" s="44"/>
      <c r="F61" s="75"/>
      <c r="G61" s="75"/>
      <c r="H61" s="75"/>
      <c r="I61" s="67">
        <f t="shared" si="71"/>
        <v>0</v>
      </c>
      <c r="J61" s="67">
        <f t="shared" si="72"/>
        <v>0</v>
      </c>
      <c r="K61" s="67">
        <f t="shared" si="73"/>
        <v>0</v>
      </c>
      <c r="L61" s="67"/>
      <c r="M61" s="67"/>
      <c r="N61" s="67"/>
      <c r="O61" s="67">
        <f t="shared" si="74"/>
        <v>0</v>
      </c>
      <c r="P61" s="67">
        <f t="shared" si="75"/>
        <v>0</v>
      </c>
      <c r="Q61" s="67">
        <f t="shared" si="76"/>
        <v>0</v>
      </c>
      <c r="R61" s="44"/>
      <c r="S61" s="44"/>
      <c r="T61" s="44"/>
      <c r="U61" s="67">
        <f t="shared" si="77"/>
        <v>0</v>
      </c>
      <c r="V61" s="67">
        <f t="shared" si="78"/>
        <v>0</v>
      </c>
      <c r="W61" s="67">
        <f t="shared" si="79"/>
        <v>0</v>
      </c>
      <c r="X61" s="33"/>
      <c r="Y61" s="33"/>
      <c r="Z61" s="33"/>
    </row>
    <row r="62" spans="1:26" ht="94.5" customHeight="1" x14ac:dyDescent="0.3">
      <c r="A62" s="9" t="s">
        <v>154</v>
      </c>
      <c r="B62" s="10" t="s">
        <v>153</v>
      </c>
      <c r="C62" s="42">
        <f t="shared" ref="C62:N62" si="91">SUM(C63:C64)</f>
        <v>11944.714889999999</v>
      </c>
      <c r="D62" s="42">
        <f t="shared" si="91"/>
        <v>11911.94549</v>
      </c>
      <c r="E62" s="42">
        <f t="shared" si="91"/>
        <v>11911.94549</v>
      </c>
      <c r="F62" s="94">
        <f t="shared" ref="F62:H62" si="92">SUM(F63:F64)</f>
        <v>11944.714889999999</v>
      </c>
      <c r="G62" s="94">
        <f t="shared" si="92"/>
        <v>11911.94549</v>
      </c>
      <c r="H62" s="94">
        <f t="shared" si="92"/>
        <v>11911.94549</v>
      </c>
      <c r="I62" s="66">
        <f t="shared" si="71"/>
        <v>0</v>
      </c>
      <c r="J62" s="66">
        <f t="shared" si="72"/>
        <v>0</v>
      </c>
      <c r="K62" s="66">
        <f t="shared" si="73"/>
        <v>0</v>
      </c>
      <c r="L62" s="66">
        <f t="shared" si="91"/>
        <v>0</v>
      </c>
      <c r="M62" s="66">
        <f t="shared" si="91"/>
        <v>0</v>
      </c>
      <c r="N62" s="66">
        <f t="shared" si="91"/>
        <v>0</v>
      </c>
      <c r="O62" s="66">
        <f t="shared" si="74"/>
        <v>-11944.714889999999</v>
      </c>
      <c r="P62" s="66">
        <f t="shared" si="75"/>
        <v>-11911.94549</v>
      </c>
      <c r="Q62" s="66">
        <f t="shared" si="76"/>
        <v>-11911.94549</v>
      </c>
      <c r="R62" s="42">
        <f t="shared" ref="R62:T62" si="93">SUM(R63:R64)</f>
        <v>0</v>
      </c>
      <c r="S62" s="42">
        <f t="shared" si="93"/>
        <v>0</v>
      </c>
      <c r="T62" s="42">
        <f t="shared" si="93"/>
        <v>0</v>
      </c>
      <c r="U62" s="66">
        <f t="shared" si="77"/>
        <v>0</v>
      </c>
      <c r="V62" s="66">
        <f t="shared" si="78"/>
        <v>0</v>
      </c>
      <c r="W62" s="66">
        <f t="shared" si="79"/>
        <v>0</v>
      </c>
      <c r="X62" s="46"/>
      <c r="Y62" s="46"/>
      <c r="Z62" s="46"/>
    </row>
    <row r="63" spans="1:26" s="13" customFormat="1" ht="48" hidden="1" customHeight="1" x14ac:dyDescent="0.3">
      <c r="A63" s="76" t="s">
        <v>152</v>
      </c>
      <c r="B63" s="12" t="s">
        <v>151</v>
      </c>
      <c r="C63" s="44">
        <v>10404.91489</v>
      </c>
      <c r="D63" s="44">
        <v>10372.145490000001</v>
      </c>
      <c r="E63" s="44">
        <v>10372.145490000001</v>
      </c>
      <c r="F63" s="75">
        <v>10404.91489</v>
      </c>
      <c r="G63" s="75">
        <v>10372.145490000001</v>
      </c>
      <c r="H63" s="75">
        <v>10372.145490000001</v>
      </c>
      <c r="I63" s="67">
        <f t="shared" si="71"/>
        <v>0</v>
      </c>
      <c r="J63" s="67">
        <f t="shared" si="72"/>
        <v>0</v>
      </c>
      <c r="K63" s="67">
        <f t="shared" si="73"/>
        <v>0</v>
      </c>
      <c r="L63" s="67"/>
      <c r="M63" s="67"/>
      <c r="N63" s="67"/>
      <c r="O63" s="67">
        <f t="shared" si="74"/>
        <v>-10404.91489</v>
      </c>
      <c r="P63" s="67">
        <f t="shared" si="75"/>
        <v>-10372.145490000001</v>
      </c>
      <c r="Q63" s="67">
        <f t="shared" si="76"/>
        <v>-10372.145490000001</v>
      </c>
      <c r="R63" s="44"/>
      <c r="S63" s="44"/>
      <c r="T63" s="44"/>
      <c r="U63" s="67">
        <f t="shared" si="77"/>
        <v>0</v>
      </c>
      <c r="V63" s="67">
        <f t="shared" si="78"/>
        <v>0</v>
      </c>
      <c r="W63" s="67">
        <f t="shared" si="79"/>
        <v>0</v>
      </c>
      <c r="X63" s="33"/>
      <c r="Y63" s="33"/>
      <c r="Z63" s="33"/>
    </row>
    <row r="64" spans="1:26" s="13" customFormat="1" ht="48" hidden="1" customHeight="1" x14ac:dyDescent="0.3">
      <c r="A64" s="76" t="s">
        <v>150</v>
      </c>
      <c r="B64" s="12" t="s">
        <v>149</v>
      </c>
      <c r="C64" s="44">
        <v>1539.8</v>
      </c>
      <c r="D64" s="44">
        <v>1539.8</v>
      </c>
      <c r="E64" s="44">
        <v>1539.8</v>
      </c>
      <c r="F64" s="75">
        <v>1539.8</v>
      </c>
      <c r="G64" s="75">
        <v>1539.8</v>
      </c>
      <c r="H64" s="75">
        <v>1539.8</v>
      </c>
      <c r="I64" s="67">
        <f t="shared" si="71"/>
        <v>0</v>
      </c>
      <c r="J64" s="67">
        <f t="shared" si="72"/>
        <v>0</v>
      </c>
      <c r="K64" s="67">
        <f t="shared" si="73"/>
        <v>0</v>
      </c>
      <c r="L64" s="67"/>
      <c r="M64" s="67"/>
      <c r="N64" s="67"/>
      <c r="O64" s="67">
        <f t="shared" si="74"/>
        <v>-1539.8</v>
      </c>
      <c r="P64" s="67">
        <f t="shared" si="75"/>
        <v>-1539.8</v>
      </c>
      <c r="Q64" s="67">
        <f t="shared" si="76"/>
        <v>-1539.8</v>
      </c>
      <c r="R64" s="44"/>
      <c r="S64" s="44"/>
      <c r="T64" s="44"/>
      <c r="U64" s="67">
        <f t="shared" si="77"/>
        <v>0</v>
      </c>
      <c r="V64" s="67">
        <f t="shared" si="78"/>
        <v>0</v>
      </c>
      <c r="W64" s="67">
        <f t="shared" si="79"/>
        <v>0</v>
      </c>
      <c r="X64" s="33"/>
      <c r="Y64" s="33"/>
      <c r="Z64" s="33"/>
    </row>
    <row r="65" spans="1:26" s="7" customFormat="1" ht="29.25" customHeight="1" x14ac:dyDescent="0.3">
      <c r="A65" s="4" t="s">
        <v>148</v>
      </c>
      <c r="B65" s="8" t="s">
        <v>147</v>
      </c>
      <c r="C65" s="37">
        <f t="shared" ref="C65:T65" si="94">C66</f>
        <v>1720.13014</v>
      </c>
      <c r="D65" s="37">
        <f t="shared" si="94"/>
        <v>1720.13014</v>
      </c>
      <c r="E65" s="37">
        <f t="shared" si="94"/>
        <v>1720.13014</v>
      </c>
      <c r="F65" s="6">
        <f t="shared" si="94"/>
        <v>1720.13014</v>
      </c>
      <c r="G65" s="6">
        <f t="shared" si="94"/>
        <v>1720.13014</v>
      </c>
      <c r="H65" s="6">
        <f t="shared" si="94"/>
        <v>1720.13014</v>
      </c>
      <c r="I65" s="65">
        <f t="shared" ref="I65:I71" si="95">F65-C65</f>
        <v>0</v>
      </c>
      <c r="J65" s="65">
        <f t="shared" si="7"/>
        <v>0</v>
      </c>
      <c r="K65" s="65">
        <f t="shared" si="8"/>
        <v>0</v>
      </c>
      <c r="L65" s="65">
        <f t="shared" si="94"/>
        <v>0</v>
      </c>
      <c r="M65" s="65">
        <f t="shared" si="94"/>
        <v>0</v>
      </c>
      <c r="N65" s="65">
        <f t="shared" si="94"/>
        <v>0</v>
      </c>
      <c r="O65" s="65">
        <f t="shared" si="9"/>
        <v>-1720.13014</v>
      </c>
      <c r="P65" s="65">
        <f t="shared" si="10"/>
        <v>-1720.13014</v>
      </c>
      <c r="Q65" s="65">
        <f t="shared" si="11"/>
        <v>-1720.13014</v>
      </c>
      <c r="R65" s="37">
        <f t="shared" si="94"/>
        <v>0</v>
      </c>
      <c r="S65" s="37">
        <f t="shared" si="94"/>
        <v>0</v>
      </c>
      <c r="T65" s="37">
        <f t="shared" si="94"/>
        <v>0</v>
      </c>
      <c r="U65" s="65">
        <f t="shared" ref="U65:W66" si="96">R65-L65</f>
        <v>0</v>
      </c>
      <c r="V65" s="65">
        <f t="shared" si="96"/>
        <v>0</v>
      </c>
      <c r="W65" s="65">
        <f t="shared" si="96"/>
        <v>0</v>
      </c>
      <c r="X65" s="47"/>
      <c r="Y65" s="47"/>
      <c r="Z65" s="47"/>
    </row>
    <row r="66" spans="1:26" ht="29.25" customHeight="1" x14ac:dyDescent="0.3">
      <c r="A66" s="9" t="s">
        <v>146</v>
      </c>
      <c r="B66" s="10" t="s">
        <v>145</v>
      </c>
      <c r="C66" s="42">
        <f t="shared" ref="C66:N66" si="97">SUM(C67:C70)</f>
        <v>1720.13014</v>
      </c>
      <c r="D66" s="42">
        <f t="shared" si="97"/>
        <v>1720.13014</v>
      </c>
      <c r="E66" s="42">
        <f t="shared" si="97"/>
        <v>1720.13014</v>
      </c>
      <c r="F66" s="94">
        <f t="shared" ref="F66:H66" si="98">SUM(F67:F70)</f>
        <v>1720.13014</v>
      </c>
      <c r="G66" s="94">
        <f t="shared" si="98"/>
        <v>1720.13014</v>
      </c>
      <c r="H66" s="94">
        <f t="shared" si="98"/>
        <v>1720.13014</v>
      </c>
      <c r="I66" s="66">
        <f t="shared" si="95"/>
        <v>0</v>
      </c>
      <c r="J66" s="66">
        <f t="shared" si="7"/>
        <v>0</v>
      </c>
      <c r="K66" s="66">
        <f t="shared" si="8"/>
        <v>0</v>
      </c>
      <c r="L66" s="66">
        <f t="shared" si="97"/>
        <v>0</v>
      </c>
      <c r="M66" s="66">
        <f t="shared" si="97"/>
        <v>0</v>
      </c>
      <c r="N66" s="66">
        <f t="shared" si="97"/>
        <v>0</v>
      </c>
      <c r="O66" s="66">
        <f t="shared" si="9"/>
        <v>-1720.13014</v>
      </c>
      <c r="P66" s="66">
        <f t="shared" si="10"/>
        <v>-1720.13014</v>
      </c>
      <c r="Q66" s="66">
        <f t="shared" si="11"/>
        <v>-1720.13014</v>
      </c>
      <c r="R66" s="42">
        <f t="shared" ref="R66:T66" si="99">SUM(R67:R70)</f>
        <v>0</v>
      </c>
      <c r="S66" s="42">
        <f t="shared" si="99"/>
        <v>0</v>
      </c>
      <c r="T66" s="42">
        <f t="shared" si="99"/>
        <v>0</v>
      </c>
      <c r="U66" s="66">
        <f t="shared" si="96"/>
        <v>0</v>
      </c>
      <c r="V66" s="66">
        <f t="shared" si="96"/>
        <v>0</v>
      </c>
      <c r="W66" s="66">
        <f t="shared" si="96"/>
        <v>0</v>
      </c>
      <c r="X66" s="46"/>
      <c r="Y66" s="46"/>
      <c r="Z66" s="46"/>
    </row>
    <row r="67" spans="1:26" s="13" customFormat="1" ht="33.75" hidden="1" customHeight="1" x14ac:dyDescent="0.3">
      <c r="A67" s="11" t="s">
        <v>144</v>
      </c>
      <c r="B67" s="12" t="s">
        <v>143</v>
      </c>
      <c r="C67" s="87">
        <v>519.77306999999996</v>
      </c>
      <c r="D67" s="87">
        <v>519.77306999999996</v>
      </c>
      <c r="E67" s="87">
        <v>519.77306999999996</v>
      </c>
      <c r="F67" s="100">
        <v>519.77306999999996</v>
      </c>
      <c r="G67" s="100">
        <v>519.77306999999996</v>
      </c>
      <c r="H67" s="100">
        <v>519.77306999999996</v>
      </c>
      <c r="I67" s="67">
        <f t="shared" si="95"/>
        <v>0</v>
      </c>
      <c r="J67" s="67">
        <f t="shared" si="7"/>
        <v>0</v>
      </c>
      <c r="K67" s="67">
        <f t="shared" si="8"/>
        <v>0</v>
      </c>
      <c r="L67" s="67"/>
      <c r="M67" s="67"/>
      <c r="N67" s="67"/>
      <c r="O67" s="67">
        <f t="shared" si="9"/>
        <v>-519.77306999999996</v>
      </c>
      <c r="P67" s="67">
        <f t="shared" si="10"/>
        <v>-519.77306999999996</v>
      </c>
      <c r="Q67" s="67">
        <f t="shared" si="11"/>
        <v>-519.77306999999996</v>
      </c>
      <c r="R67" s="44"/>
      <c r="S67" s="44"/>
      <c r="T67" s="44"/>
      <c r="U67" s="67">
        <f t="shared" ref="U67:U71" si="100">R67-L67</f>
        <v>0</v>
      </c>
      <c r="V67" s="67">
        <f t="shared" ref="V67:V71" si="101">S67-M67</f>
        <v>0</v>
      </c>
      <c r="W67" s="67">
        <f t="shared" ref="W67:W71" si="102">T67-N67</f>
        <v>0</v>
      </c>
      <c r="X67" s="33"/>
      <c r="Y67" s="33"/>
      <c r="Z67" s="33"/>
    </row>
    <row r="68" spans="1:26" s="13" customFormat="1" ht="24" hidden="1" customHeight="1" x14ac:dyDescent="0.3">
      <c r="A68" s="11" t="s">
        <v>142</v>
      </c>
      <c r="B68" s="12" t="s">
        <v>141</v>
      </c>
      <c r="C68" s="87">
        <v>1193.25666</v>
      </c>
      <c r="D68" s="87">
        <v>1193.25666</v>
      </c>
      <c r="E68" s="87">
        <v>1193.25666</v>
      </c>
      <c r="F68" s="100">
        <v>1193.25666</v>
      </c>
      <c r="G68" s="100">
        <v>1193.25666</v>
      </c>
      <c r="H68" s="100">
        <v>1193.25666</v>
      </c>
      <c r="I68" s="67">
        <f t="shared" si="95"/>
        <v>0</v>
      </c>
      <c r="J68" s="67">
        <f t="shared" si="7"/>
        <v>0</v>
      </c>
      <c r="K68" s="67">
        <f t="shared" si="8"/>
        <v>0</v>
      </c>
      <c r="L68" s="67"/>
      <c r="M68" s="67"/>
      <c r="N68" s="67"/>
      <c r="O68" s="67">
        <f t="shared" si="9"/>
        <v>-1193.25666</v>
      </c>
      <c r="P68" s="67">
        <f t="shared" si="10"/>
        <v>-1193.25666</v>
      </c>
      <c r="Q68" s="67">
        <f t="shared" si="11"/>
        <v>-1193.25666</v>
      </c>
      <c r="R68" s="44"/>
      <c r="S68" s="44"/>
      <c r="T68" s="44"/>
      <c r="U68" s="67">
        <f t="shared" si="100"/>
        <v>0</v>
      </c>
      <c r="V68" s="67">
        <f t="shared" si="101"/>
        <v>0</v>
      </c>
      <c r="W68" s="67">
        <f t="shared" si="102"/>
        <v>0</v>
      </c>
      <c r="X68" s="33"/>
      <c r="Y68" s="33"/>
      <c r="Z68" s="33"/>
    </row>
    <row r="69" spans="1:26" s="13" customFormat="1" ht="24" hidden="1" customHeight="1" x14ac:dyDescent="0.3">
      <c r="A69" s="11" t="s">
        <v>140</v>
      </c>
      <c r="B69" s="12" t="s">
        <v>139</v>
      </c>
      <c r="C69" s="87">
        <v>7.1004100000000001</v>
      </c>
      <c r="D69" s="87">
        <v>7.1004100000000001</v>
      </c>
      <c r="E69" s="87">
        <v>7.1004100000000001</v>
      </c>
      <c r="F69" s="100">
        <v>7.1004100000000001</v>
      </c>
      <c r="G69" s="100">
        <v>7.1004100000000001</v>
      </c>
      <c r="H69" s="100">
        <v>7.1004100000000001</v>
      </c>
      <c r="I69" s="67">
        <f t="shared" si="95"/>
        <v>0</v>
      </c>
      <c r="J69" s="67">
        <f t="shared" si="7"/>
        <v>0</v>
      </c>
      <c r="K69" s="67">
        <f t="shared" si="8"/>
        <v>0</v>
      </c>
      <c r="L69" s="67"/>
      <c r="M69" s="67"/>
      <c r="N69" s="67"/>
      <c r="O69" s="67">
        <f t="shared" si="9"/>
        <v>-7.1004100000000001</v>
      </c>
      <c r="P69" s="67">
        <f t="shared" si="10"/>
        <v>-7.1004100000000001</v>
      </c>
      <c r="Q69" s="67">
        <f t="shared" si="11"/>
        <v>-7.1004100000000001</v>
      </c>
      <c r="R69" s="44"/>
      <c r="S69" s="44"/>
      <c r="T69" s="44"/>
      <c r="U69" s="67">
        <f t="shared" si="100"/>
        <v>0</v>
      </c>
      <c r="V69" s="67">
        <f t="shared" si="101"/>
        <v>0</v>
      </c>
      <c r="W69" s="67">
        <f t="shared" si="102"/>
        <v>0</v>
      </c>
      <c r="X69" s="33"/>
      <c r="Y69" s="33"/>
      <c r="Z69" s="33"/>
    </row>
    <row r="70" spans="1:26" s="13" customFormat="1" ht="24" hidden="1" customHeight="1" x14ac:dyDescent="0.3">
      <c r="A70" s="11" t="s">
        <v>138</v>
      </c>
      <c r="B70" s="12" t="s">
        <v>137</v>
      </c>
      <c r="C70" s="44"/>
      <c r="D70" s="44"/>
      <c r="E70" s="44"/>
      <c r="F70" s="75"/>
      <c r="G70" s="75"/>
      <c r="H70" s="75"/>
      <c r="I70" s="67">
        <f t="shared" si="95"/>
        <v>0</v>
      </c>
      <c r="J70" s="67">
        <f t="shared" si="7"/>
        <v>0</v>
      </c>
      <c r="K70" s="67">
        <f t="shared" si="8"/>
        <v>0</v>
      </c>
      <c r="L70" s="67"/>
      <c r="M70" s="67"/>
      <c r="N70" s="67"/>
      <c r="O70" s="67">
        <f t="shared" si="9"/>
        <v>0</v>
      </c>
      <c r="P70" s="67">
        <f t="shared" si="10"/>
        <v>0</v>
      </c>
      <c r="Q70" s="67">
        <f t="shared" si="11"/>
        <v>0</v>
      </c>
      <c r="R70" s="44"/>
      <c r="S70" s="44"/>
      <c r="T70" s="44"/>
      <c r="U70" s="67">
        <f t="shared" si="100"/>
        <v>0</v>
      </c>
      <c r="V70" s="67">
        <f t="shared" si="101"/>
        <v>0</v>
      </c>
      <c r="W70" s="67">
        <f t="shared" si="102"/>
        <v>0</v>
      </c>
      <c r="X70" s="33"/>
      <c r="Y70" s="33"/>
      <c r="Z70" s="33"/>
    </row>
    <row r="71" spans="1:26" s="13" customFormat="1" ht="52.5" hidden="1" customHeight="1" x14ac:dyDescent="0.3">
      <c r="A71" s="11" t="s">
        <v>256</v>
      </c>
      <c r="B71" s="12" t="s">
        <v>255</v>
      </c>
      <c r="C71" s="44"/>
      <c r="D71" s="44"/>
      <c r="E71" s="44"/>
      <c r="F71" s="75"/>
      <c r="G71" s="75"/>
      <c r="H71" s="75"/>
      <c r="I71" s="67">
        <f t="shared" si="95"/>
        <v>0</v>
      </c>
      <c r="J71" s="67">
        <f t="shared" si="7"/>
        <v>0</v>
      </c>
      <c r="K71" s="67">
        <f t="shared" si="8"/>
        <v>0</v>
      </c>
      <c r="L71" s="67"/>
      <c r="M71" s="67"/>
      <c r="N71" s="67"/>
      <c r="O71" s="67">
        <f t="shared" si="9"/>
        <v>0</v>
      </c>
      <c r="P71" s="67">
        <f t="shared" si="10"/>
        <v>0</v>
      </c>
      <c r="Q71" s="67">
        <f t="shared" si="11"/>
        <v>0</v>
      </c>
      <c r="R71" s="44"/>
      <c r="S71" s="44"/>
      <c r="T71" s="44"/>
      <c r="U71" s="67">
        <f t="shared" si="100"/>
        <v>0</v>
      </c>
      <c r="V71" s="67">
        <f t="shared" si="101"/>
        <v>0</v>
      </c>
      <c r="W71" s="67">
        <f t="shared" si="102"/>
        <v>0</v>
      </c>
      <c r="X71" s="33"/>
      <c r="Y71" s="33"/>
      <c r="Z71" s="33"/>
    </row>
    <row r="72" spans="1:26" s="7" customFormat="1" ht="33.75" customHeight="1" x14ac:dyDescent="0.3">
      <c r="A72" s="4" t="s">
        <v>136</v>
      </c>
      <c r="B72" s="8" t="s">
        <v>135</v>
      </c>
      <c r="C72" s="37">
        <f t="shared" ref="C72:E72" si="103">C73+C74+C79+C80</f>
        <v>163730.5</v>
      </c>
      <c r="D72" s="37">
        <f t="shared" si="103"/>
        <v>164048.5</v>
      </c>
      <c r="E72" s="37">
        <f t="shared" si="103"/>
        <v>164379.09999999998</v>
      </c>
      <c r="F72" s="6">
        <f t="shared" ref="F72:H72" si="104">F73+F74+F79+F80</f>
        <v>360021.95763000002</v>
      </c>
      <c r="G72" s="6">
        <f t="shared" si="104"/>
        <v>164048.5</v>
      </c>
      <c r="H72" s="6">
        <f t="shared" si="104"/>
        <v>164379.09999999998</v>
      </c>
      <c r="I72" s="65">
        <f t="shared" ref="I72:I73" si="105">F72-C72</f>
        <v>196291.45763000002</v>
      </c>
      <c r="J72" s="65">
        <f t="shared" si="7"/>
        <v>0</v>
      </c>
      <c r="K72" s="65">
        <f t="shared" si="8"/>
        <v>0</v>
      </c>
      <c r="L72" s="65">
        <f>L73+L74+L79+L80</f>
        <v>0</v>
      </c>
      <c r="M72" s="65">
        <f>M73+M74+M79+M80</f>
        <v>0</v>
      </c>
      <c r="N72" s="65">
        <f>N73+N74+N79+N80</f>
        <v>0</v>
      </c>
      <c r="O72" s="65">
        <f t="shared" si="9"/>
        <v>-360021.95763000002</v>
      </c>
      <c r="P72" s="65">
        <f t="shared" si="10"/>
        <v>-164048.5</v>
      </c>
      <c r="Q72" s="65">
        <f t="shared" si="11"/>
        <v>-164379.09999999998</v>
      </c>
      <c r="R72" s="37">
        <f>R73+R74+R79+R80</f>
        <v>0</v>
      </c>
      <c r="S72" s="37">
        <f>S73+S74+S79+S80</f>
        <v>0</v>
      </c>
      <c r="T72" s="37">
        <f>T73+T74+T79+T80</f>
        <v>0</v>
      </c>
      <c r="U72" s="65">
        <f t="shared" ref="U72:W74" si="106">R72-L72</f>
        <v>0</v>
      </c>
      <c r="V72" s="65">
        <f t="shared" si="106"/>
        <v>0</v>
      </c>
      <c r="W72" s="65">
        <f t="shared" si="106"/>
        <v>0</v>
      </c>
      <c r="X72" s="47"/>
      <c r="Y72" s="47"/>
      <c r="Z72" s="47"/>
    </row>
    <row r="73" spans="1:26" ht="52.5" hidden="1" customHeight="1" x14ac:dyDescent="0.3">
      <c r="A73" s="9" t="s">
        <v>134</v>
      </c>
      <c r="B73" s="10" t="s">
        <v>133</v>
      </c>
      <c r="C73" s="42"/>
      <c r="D73" s="42"/>
      <c r="E73" s="42"/>
      <c r="F73" s="94"/>
      <c r="G73" s="94"/>
      <c r="H73" s="94"/>
      <c r="I73" s="66">
        <f t="shared" si="105"/>
        <v>0</v>
      </c>
      <c r="J73" s="66">
        <f t="shared" ref="J73" si="107">G73-D73</f>
        <v>0</v>
      </c>
      <c r="K73" s="66">
        <f t="shared" ref="K73" si="108">H73-E73</f>
        <v>0</v>
      </c>
      <c r="L73" s="66"/>
      <c r="M73" s="66"/>
      <c r="N73" s="66"/>
      <c r="O73" s="66">
        <f t="shared" si="9"/>
        <v>0</v>
      </c>
      <c r="P73" s="66">
        <f t="shared" si="10"/>
        <v>0</v>
      </c>
      <c r="Q73" s="66">
        <f t="shared" si="11"/>
        <v>0</v>
      </c>
      <c r="R73" s="42"/>
      <c r="S73" s="42"/>
      <c r="T73" s="42"/>
      <c r="U73" s="66">
        <f t="shared" si="106"/>
        <v>0</v>
      </c>
      <c r="V73" s="66">
        <f t="shared" si="106"/>
        <v>0</v>
      </c>
      <c r="W73" s="66">
        <f t="shared" si="106"/>
        <v>0</v>
      </c>
      <c r="X73" s="46"/>
      <c r="Y73" s="46"/>
      <c r="Z73" s="46"/>
    </row>
    <row r="74" spans="1:26" ht="36" customHeight="1" x14ac:dyDescent="0.3">
      <c r="A74" s="9" t="s">
        <v>131</v>
      </c>
      <c r="B74" s="10" t="s">
        <v>132</v>
      </c>
      <c r="C74" s="42">
        <f t="shared" ref="C74:E74" si="109">SUM(C75:C78)</f>
        <v>5788.7</v>
      </c>
      <c r="D74" s="42">
        <f t="shared" si="109"/>
        <v>5940.3</v>
      </c>
      <c r="E74" s="42">
        <f t="shared" si="109"/>
        <v>6097.9</v>
      </c>
      <c r="F74" s="94">
        <f t="shared" ref="F74:H74" si="110">SUM(F75:F78)</f>
        <v>5788.7</v>
      </c>
      <c r="G74" s="94">
        <f t="shared" si="110"/>
        <v>5940.3</v>
      </c>
      <c r="H74" s="94">
        <f t="shared" si="110"/>
        <v>6097.9</v>
      </c>
      <c r="I74" s="66">
        <f t="shared" ref="I74" si="111">F74-C74</f>
        <v>0</v>
      </c>
      <c r="J74" s="66">
        <f t="shared" si="7"/>
        <v>0</v>
      </c>
      <c r="K74" s="66">
        <f t="shared" si="8"/>
        <v>0</v>
      </c>
      <c r="L74" s="66">
        <f>SUM(L75:L78)</f>
        <v>0</v>
      </c>
      <c r="M74" s="66">
        <f>SUM(M75:M78)</f>
        <v>0</v>
      </c>
      <c r="N74" s="66">
        <f>SUM(N75:N78)</f>
        <v>0</v>
      </c>
      <c r="O74" s="66">
        <f t="shared" si="9"/>
        <v>-5788.7</v>
      </c>
      <c r="P74" s="66">
        <f t="shared" si="10"/>
        <v>-5940.3</v>
      </c>
      <c r="Q74" s="66">
        <f t="shared" si="11"/>
        <v>-6097.9</v>
      </c>
      <c r="R74" s="42">
        <f>SUM(R75:R78)</f>
        <v>0</v>
      </c>
      <c r="S74" s="42">
        <f>SUM(S75:S78)</f>
        <v>0</v>
      </c>
      <c r="T74" s="42">
        <f>SUM(T75:T78)</f>
        <v>0</v>
      </c>
      <c r="U74" s="66">
        <f t="shared" si="106"/>
        <v>0</v>
      </c>
      <c r="V74" s="66">
        <f t="shared" si="106"/>
        <v>0</v>
      </c>
      <c r="W74" s="66">
        <f t="shared" si="106"/>
        <v>0</v>
      </c>
      <c r="X74" s="46"/>
      <c r="Y74" s="46"/>
      <c r="Z74" s="46"/>
    </row>
    <row r="75" spans="1:26" s="13" customFormat="1" ht="39" hidden="1" customHeight="1" x14ac:dyDescent="0.3">
      <c r="A75" s="11" t="s">
        <v>326</v>
      </c>
      <c r="B75" s="12" t="s">
        <v>327</v>
      </c>
      <c r="C75" s="44">
        <v>3788.7</v>
      </c>
      <c r="D75" s="44">
        <v>3940.3</v>
      </c>
      <c r="E75" s="44">
        <v>4097.8999999999996</v>
      </c>
      <c r="F75" s="75">
        <v>3788.7</v>
      </c>
      <c r="G75" s="75">
        <v>3940.3</v>
      </c>
      <c r="H75" s="75">
        <v>4097.8999999999996</v>
      </c>
      <c r="I75" s="67">
        <f t="shared" ref="I75:I78" si="112">F75-C75</f>
        <v>0</v>
      </c>
      <c r="J75" s="67">
        <f t="shared" ref="J75:J78" si="113">G75-D75</f>
        <v>0</v>
      </c>
      <c r="K75" s="67">
        <f t="shared" ref="K75:K78" si="114">H75-E75</f>
        <v>0</v>
      </c>
      <c r="L75" s="67"/>
      <c r="M75" s="67"/>
      <c r="N75" s="67"/>
      <c r="O75" s="67">
        <f t="shared" si="9"/>
        <v>-3788.7</v>
      </c>
      <c r="P75" s="67">
        <f t="shared" si="10"/>
        <v>-3940.3</v>
      </c>
      <c r="Q75" s="67">
        <f t="shared" si="11"/>
        <v>-4097.8999999999996</v>
      </c>
      <c r="R75" s="44"/>
      <c r="S75" s="44"/>
      <c r="T75" s="44"/>
      <c r="U75" s="67">
        <f t="shared" ref="U75:U78" si="115">R75-L75</f>
        <v>0</v>
      </c>
      <c r="V75" s="67">
        <f t="shared" ref="V75:V78" si="116">S75-M75</f>
        <v>0</v>
      </c>
      <c r="W75" s="67">
        <f t="shared" ref="W75:W78" si="117">T75-N75</f>
        <v>0</v>
      </c>
      <c r="X75" s="33"/>
      <c r="Y75" s="33"/>
      <c r="Z75" s="33"/>
    </row>
    <row r="76" spans="1:26" s="13" customFormat="1" ht="63.75" hidden="1" customHeight="1" x14ac:dyDescent="0.3">
      <c r="A76" s="11" t="s">
        <v>328</v>
      </c>
      <c r="B76" s="12" t="s">
        <v>325</v>
      </c>
      <c r="C76" s="44">
        <v>2000</v>
      </c>
      <c r="D76" s="44">
        <v>2000</v>
      </c>
      <c r="E76" s="44">
        <v>2000</v>
      </c>
      <c r="F76" s="75">
        <v>2000</v>
      </c>
      <c r="G76" s="75">
        <v>2000</v>
      </c>
      <c r="H76" s="75">
        <v>2000</v>
      </c>
      <c r="I76" s="67">
        <f t="shared" si="112"/>
        <v>0</v>
      </c>
      <c r="J76" s="67">
        <f t="shared" si="113"/>
        <v>0</v>
      </c>
      <c r="K76" s="67">
        <f t="shared" si="114"/>
        <v>0</v>
      </c>
      <c r="L76" s="67"/>
      <c r="M76" s="67"/>
      <c r="N76" s="67"/>
      <c r="O76" s="67">
        <f t="shared" ref="O76:O77" si="118">L76-F76</f>
        <v>-2000</v>
      </c>
      <c r="P76" s="67">
        <f t="shared" ref="P76:P77" si="119">M76-G76</f>
        <v>-2000</v>
      </c>
      <c r="Q76" s="67">
        <f t="shared" ref="Q76:Q77" si="120">N76-H76</f>
        <v>-2000</v>
      </c>
      <c r="R76" s="44"/>
      <c r="S76" s="44"/>
      <c r="T76" s="44"/>
      <c r="U76" s="67">
        <f t="shared" si="115"/>
        <v>0</v>
      </c>
      <c r="V76" s="67">
        <f t="shared" si="116"/>
        <v>0</v>
      </c>
      <c r="W76" s="67">
        <f t="shared" si="117"/>
        <v>0</v>
      </c>
      <c r="X76" s="33"/>
      <c r="Y76" s="33"/>
      <c r="Z76" s="33"/>
    </row>
    <row r="77" spans="1:26" s="13" customFormat="1" ht="33" hidden="1" customHeight="1" x14ac:dyDescent="0.3">
      <c r="A77" s="11" t="s">
        <v>329</v>
      </c>
      <c r="B77" s="12" t="s">
        <v>330</v>
      </c>
      <c r="C77" s="44"/>
      <c r="D77" s="44"/>
      <c r="E77" s="44"/>
      <c r="F77" s="75"/>
      <c r="G77" s="75"/>
      <c r="H77" s="75"/>
      <c r="I77" s="67">
        <f t="shared" si="112"/>
        <v>0</v>
      </c>
      <c r="J77" s="67">
        <f t="shared" si="113"/>
        <v>0</v>
      </c>
      <c r="K77" s="67">
        <f t="shared" si="114"/>
        <v>0</v>
      </c>
      <c r="L77" s="67"/>
      <c r="M77" s="67"/>
      <c r="N77" s="67"/>
      <c r="O77" s="67">
        <f t="shared" si="118"/>
        <v>0</v>
      </c>
      <c r="P77" s="67">
        <f t="shared" si="119"/>
        <v>0</v>
      </c>
      <c r="Q77" s="67">
        <f t="shared" si="120"/>
        <v>0</v>
      </c>
      <c r="R77" s="44"/>
      <c r="S77" s="44"/>
      <c r="T77" s="44"/>
      <c r="U77" s="67">
        <f t="shared" si="115"/>
        <v>0</v>
      </c>
      <c r="V77" s="67">
        <f t="shared" si="116"/>
        <v>0</v>
      </c>
      <c r="W77" s="67">
        <f t="shared" si="117"/>
        <v>0</v>
      </c>
      <c r="X77" s="33"/>
      <c r="Y77" s="33"/>
      <c r="Z77" s="33"/>
    </row>
    <row r="78" spans="1:26" s="13" customFormat="1" ht="53.25" hidden="1" customHeight="1" x14ac:dyDescent="0.3">
      <c r="A78" s="11" t="s">
        <v>131</v>
      </c>
      <c r="B78" s="12" t="s">
        <v>332</v>
      </c>
      <c r="C78" s="44"/>
      <c r="D78" s="44"/>
      <c r="E78" s="44"/>
      <c r="F78" s="75"/>
      <c r="G78" s="75"/>
      <c r="H78" s="75"/>
      <c r="I78" s="67">
        <f t="shared" si="112"/>
        <v>0</v>
      </c>
      <c r="J78" s="67">
        <f t="shared" si="113"/>
        <v>0</v>
      </c>
      <c r="K78" s="67">
        <f t="shared" si="114"/>
        <v>0</v>
      </c>
      <c r="L78" s="67"/>
      <c r="M78" s="67"/>
      <c r="N78" s="67"/>
      <c r="O78" s="67">
        <f t="shared" si="9"/>
        <v>0</v>
      </c>
      <c r="P78" s="67">
        <f t="shared" si="10"/>
        <v>0</v>
      </c>
      <c r="Q78" s="67">
        <f t="shared" si="11"/>
        <v>0</v>
      </c>
      <c r="R78" s="44"/>
      <c r="S78" s="44"/>
      <c r="T78" s="44"/>
      <c r="U78" s="67">
        <f t="shared" si="115"/>
        <v>0</v>
      </c>
      <c r="V78" s="67">
        <f t="shared" si="116"/>
        <v>0</v>
      </c>
      <c r="W78" s="67">
        <f t="shared" si="117"/>
        <v>0</v>
      </c>
      <c r="X78" s="33"/>
      <c r="Y78" s="33"/>
      <c r="Z78" s="33"/>
    </row>
    <row r="79" spans="1:26" ht="36" customHeight="1" x14ac:dyDescent="0.3">
      <c r="A79" s="9" t="s">
        <v>130</v>
      </c>
      <c r="B79" s="10" t="s">
        <v>129</v>
      </c>
      <c r="C79" s="42">
        <v>4160</v>
      </c>
      <c r="D79" s="42">
        <v>4326.3999999999996</v>
      </c>
      <c r="E79" s="42">
        <v>4499.3999999999996</v>
      </c>
      <c r="F79" s="94">
        <v>4160</v>
      </c>
      <c r="G79" s="94">
        <v>4326.3999999999996</v>
      </c>
      <c r="H79" s="94">
        <v>4499.3999999999996</v>
      </c>
      <c r="I79" s="66">
        <f t="shared" ref="I79:I148" si="121">F79-C79</f>
        <v>0</v>
      </c>
      <c r="J79" s="66">
        <f t="shared" si="7"/>
        <v>0</v>
      </c>
      <c r="K79" s="66">
        <f t="shared" si="8"/>
        <v>0</v>
      </c>
      <c r="L79" s="66"/>
      <c r="M79" s="66"/>
      <c r="N79" s="66"/>
      <c r="O79" s="66">
        <f t="shared" si="9"/>
        <v>-4160</v>
      </c>
      <c r="P79" s="66">
        <f t="shared" si="10"/>
        <v>-4326.3999999999996</v>
      </c>
      <c r="Q79" s="66">
        <f t="shared" si="11"/>
        <v>-4499.3999999999996</v>
      </c>
      <c r="R79" s="42"/>
      <c r="S79" s="42"/>
      <c r="T79" s="42"/>
      <c r="U79" s="66">
        <f t="shared" ref="U79:U111" si="122">R79-L79</f>
        <v>0</v>
      </c>
      <c r="V79" s="66">
        <f t="shared" ref="V79:V111" si="123">S79-M79</f>
        <v>0</v>
      </c>
      <c r="W79" s="66">
        <f t="shared" ref="W79:W111" si="124">T79-N79</f>
        <v>0</v>
      </c>
      <c r="X79" s="46"/>
      <c r="Y79" s="46"/>
      <c r="Z79" s="46"/>
    </row>
    <row r="80" spans="1:26" ht="33" customHeight="1" x14ac:dyDescent="0.3">
      <c r="A80" s="9" t="s">
        <v>128</v>
      </c>
      <c r="B80" s="10" t="s">
        <v>127</v>
      </c>
      <c r="C80" s="42">
        <f>C81+C82+C83+C84+C85+C86+C89+C91+C92+C93+C94+C95</f>
        <v>153781.79999999999</v>
      </c>
      <c r="D80" s="42">
        <f t="shared" ref="D80:H80" si="125">D81+D82+D83+D84+D85+D86+D89+D91+D92+D93+D94+D95</f>
        <v>153781.79999999999</v>
      </c>
      <c r="E80" s="42">
        <f t="shared" si="125"/>
        <v>153781.79999999999</v>
      </c>
      <c r="F80" s="94">
        <f t="shared" si="125"/>
        <v>350073.25763000001</v>
      </c>
      <c r="G80" s="94">
        <f t="shared" si="125"/>
        <v>153781.79999999999</v>
      </c>
      <c r="H80" s="94">
        <f t="shared" si="125"/>
        <v>153781.79999999999</v>
      </c>
      <c r="I80" s="66">
        <f t="shared" si="121"/>
        <v>196291.45763000002</v>
      </c>
      <c r="J80" s="66">
        <f t="shared" si="7"/>
        <v>0</v>
      </c>
      <c r="K80" s="66">
        <f t="shared" si="8"/>
        <v>0</v>
      </c>
      <c r="L80" s="42">
        <f t="shared" ref="L80" si="126">L81+L82+L83+L84+L85+L86+L89+L91+L92+L93+L94+L95</f>
        <v>0</v>
      </c>
      <c r="M80" s="42">
        <f t="shared" ref="M80" si="127">M81+M82+M83+M84+M85+M86+M89+M91+M92+M93+M94+M95</f>
        <v>0</v>
      </c>
      <c r="N80" s="42">
        <f t="shared" ref="N80" si="128">N81+N82+N83+N84+N85+N86+N89+N91+N92+N93+N94+N95</f>
        <v>0</v>
      </c>
      <c r="O80" s="66">
        <f t="shared" si="9"/>
        <v>-350073.25763000001</v>
      </c>
      <c r="P80" s="66">
        <f t="shared" si="10"/>
        <v>-153781.79999999999</v>
      </c>
      <c r="Q80" s="66">
        <f t="shared" si="11"/>
        <v>-153781.79999999999</v>
      </c>
      <c r="R80" s="42">
        <f t="shared" ref="R80" si="129">R81+R82+R83+R84+R85+R86+R89+R91+R92+R93+R94+R95</f>
        <v>0</v>
      </c>
      <c r="S80" s="42">
        <f t="shared" ref="S80" si="130">S81+S82+S83+S84+S85+S86+S89+S91+S92+S93+S94+S95</f>
        <v>0</v>
      </c>
      <c r="T80" s="42">
        <f t="shared" ref="T80" si="131">T81+T82+T83+T84+T85+T86+T89+T91+T92+T93+T94+T95</f>
        <v>0</v>
      </c>
      <c r="U80" s="66">
        <f t="shared" si="122"/>
        <v>0</v>
      </c>
      <c r="V80" s="66">
        <f t="shared" si="123"/>
        <v>0</v>
      </c>
      <c r="W80" s="66">
        <f t="shared" si="124"/>
        <v>0</v>
      </c>
      <c r="X80" s="46"/>
      <c r="Y80" s="46"/>
      <c r="Z80" s="46"/>
    </row>
    <row r="81" spans="1:26" s="13" customFormat="1" ht="33" hidden="1" customHeight="1" x14ac:dyDescent="0.3">
      <c r="A81" s="11" t="s">
        <v>128</v>
      </c>
      <c r="B81" s="12" t="s">
        <v>260</v>
      </c>
      <c r="C81" s="44"/>
      <c r="D81" s="44"/>
      <c r="E81" s="44"/>
      <c r="F81" s="75"/>
      <c r="G81" s="75"/>
      <c r="H81" s="75"/>
      <c r="I81" s="67">
        <f t="shared" si="121"/>
        <v>0</v>
      </c>
      <c r="J81" s="67">
        <f t="shared" si="7"/>
        <v>0</v>
      </c>
      <c r="K81" s="67">
        <f t="shared" si="8"/>
        <v>0</v>
      </c>
      <c r="L81" s="67"/>
      <c r="M81" s="67"/>
      <c r="N81" s="67"/>
      <c r="O81" s="67">
        <f t="shared" si="9"/>
        <v>0</v>
      </c>
      <c r="P81" s="67">
        <f t="shared" si="10"/>
        <v>0</v>
      </c>
      <c r="Q81" s="67">
        <f t="shared" si="11"/>
        <v>0</v>
      </c>
      <c r="R81" s="44"/>
      <c r="S81" s="44"/>
      <c r="T81" s="44"/>
      <c r="U81" s="67">
        <f t="shared" si="122"/>
        <v>0</v>
      </c>
      <c r="V81" s="67">
        <f t="shared" si="123"/>
        <v>0</v>
      </c>
      <c r="W81" s="67">
        <f t="shared" si="124"/>
        <v>0</v>
      </c>
      <c r="X81" s="33"/>
      <c r="Y81" s="33"/>
      <c r="Z81" s="33"/>
    </row>
    <row r="82" spans="1:26" s="13" customFormat="1" ht="33" hidden="1" customHeight="1" x14ac:dyDescent="0.3">
      <c r="A82" s="11" t="s">
        <v>128</v>
      </c>
      <c r="B82" s="12" t="s">
        <v>261</v>
      </c>
      <c r="C82" s="44"/>
      <c r="D82" s="44"/>
      <c r="E82" s="44"/>
      <c r="F82" s="75"/>
      <c r="G82" s="75"/>
      <c r="H82" s="75"/>
      <c r="I82" s="67">
        <f t="shared" si="121"/>
        <v>0</v>
      </c>
      <c r="J82" s="67">
        <f t="shared" ref="J82:J151" si="132">G82-D82</f>
        <v>0</v>
      </c>
      <c r="K82" s="67">
        <f t="shared" ref="K82:K151" si="133">H82-E82</f>
        <v>0</v>
      </c>
      <c r="L82" s="67"/>
      <c r="M82" s="67"/>
      <c r="N82" s="67"/>
      <c r="O82" s="67">
        <f t="shared" ref="O82:O151" si="134">L82-F82</f>
        <v>0</v>
      </c>
      <c r="P82" s="67">
        <f t="shared" ref="P82:P151" si="135">M82-G82</f>
        <v>0</v>
      </c>
      <c r="Q82" s="67">
        <f t="shared" ref="Q82:Q151" si="136">N82-H82</f>
        <v>0</v>
      </c>
      <c r="R82" s="44"/>
      <c r="S82" s="44"/>
      <c r="T82" s="44"/>
      <c r="U82" s="67">
        <f t="shared" si="122"/>
        <v>0</v>
      </c>
      <c r="V82" s="67">
        <f t="shared" si="123"/>
        <v>0</v>
      </c>
      <c r="W82" s="67">
        <f t="shared" si="124"/>
        <v>0</v>
      </c>
      <c r="X82" s="33"/>
      <c r="Y82" s="33"/>
      <c r="Z82" s="33"/>
    </row>
    <row r="83" spans="1:26" s="13" customFormat="1" ht="33" hidden="1" customHeight="1" x14ac:dyDescent="0.3">
      <c r="A83" s="11" t="s">
        <v>128</v>
      </c>
      <c r="B83" s="12" t="s">
        <v>262</v>
      </c>
      <c r="C83" s="44"/>
      <c r="D83" s="44"/>
      <c r="E83" s="44"/>
      <c r="F83" s="75"/>
      <c r="G83" s="75"/>
      <c r="H83" s="75"/>
      <c r="I83" s="67">
        <f t="shared" si="121"/>
        <v>0</v>
      </c>
      <c r="J83" s="67">
        <f t="shared" si="132"/>
        <v>0</v>
      </c>
      <c r="K83" s="67">
        <f t="shared" si="133"/>
        <v>0</v>
      </c>
      <c r="L83" s="67"/>
      <c r="M83" s="67"/>
      <c r="N83" s="67"/>
      <c r="O83" s="67">
        <f t="shared" si="134"/>
        <v>0</v>
      </c>
      <c r="P83" s="67">
        <f t="shared" si="135"/>
        <v>0</v>
      </c>
      <c r="Q83" s="67">
        <f t="shared" si="136"/>
        <v>0</v>
      </c>
      <c r="R83" s="44"/>
      <c r="S83" s="44"/>
      <c r="T83" s="44"/>
      <c r="U83" s="67">
        <f t="shared" si="122"/>
        <v>0</v>
      </c>
      <c r="V83" s="67">
        <f t="shared" si="123"/>
        <v>0</v>
      </c>
      <c r="W83" s="67">
        <f t="shared" si="124"/>
        <v>0</v>
      </c>
      <c r="X83" s="33"/>
      <c r="Y83" s="33"/>
      <c r="Z83" s="33"/>
    </row>
    <row r="84" spans="1:26" s="13" customFormat="1" ht="30" hidden="1" customHeight="1" x14ac:dyDescent="0.3">
      <c r="A84" s="11" t="s">
        <v>293</v>
      </c>
      <c r="B84" s="12" t="s">
        <v>297</v>
      </c>
      <c r="C84" s="44"/>
      <c r="D84" s="44"/>
      <c r="E84" s="44"/>
      <c r="F84" s="75"/>
      <c r="G84" s="75"/>
      <c r="H84" s="75"/>
      <c r="I84" s="67">
        <f t="shared" si="121"/>
        <v>0</v>
      </c>
      <c r="J84" s="67">
        <f t="shared" si="132"/>
        <v>0</v>
      </c>
      <c r="K84" s="67">
        <f t="shared" si="133"/>
        <v>0</v>
      </c>
      <c r="L84" s="67"/>
      <c r="M84" s="67"/>
      <c r="N84" s="67"/>
      <c r="O84" s="67">
        <f t="shared" si="134"/>
        <v>0</v>
      </c>
      <c r="P84" s="67">
        <f t="shared" si="135"/>
        <v>0</v>
      </c>
      <c r="Q84" s="67">
        <f t="shared" si="136"/>
        <v>0</v>
      </c>
      <c r="R84" s="44"/>
      <c r="S84" s="44"/>
      <c r="T84" s="44"/>
      <c r="U84" s="67">
        <f t="shared" si="122"/>
        <v>0</v>
      </c>
      <c r="V84" s="67">
        <f t="shared" si="123"/>
        <v>0</v>
      </c>
      <c r="W84" s="67">
        <f t="shared" si="124"/>
        <v>0</v>
      </c>
      <c r="X84" s="33"/>
      <c r="Y84" s="33"/>
      <c r="Z84" s="33"/>
    </row>
    <row r="85" spans="1:26" s="13" customFormat="1" ht="33" hidden="1" customHeight="1" x14ac:dyDescent="0.3">
      <c r="A85" s="11" t="s">
        <v>294</v>
      </c>
      <c r="B85" s="12" t="s">
        <v>298</v>
      </c>
      <c r="C85" s="44"/>
      <c r="D85" s="44"/>
      <c r="E85" s="44"/>
      <c r="F85" s="75"/>
      <c r="G85" s="75"/>
      <c r="H85" s="75"/>
      <c r="I85" s="67">
        <f t="shared" si="121"/>
        <v>0</v>
      </c>
      <c r="J85" s="67">
        <f t="shared" si="132"/>
        <v>0</v>
      </c>
      <c r="K85" s="67">
        <f t="shared" si="133"/>
        <v>0</v>
      </c>
      <c r="L85" s="67"/>
      <c r="M85" s="67"/>
      <c r="N85" s="67"/>
      <c r="O85" s="67">
        <f t="shared" si="134"/>
        <v>0</v>
      </c>
      <c r="P85" s="67">
        <f t="shared" si="135"/>
        <v>0</v>
      </c>
      <c r="Q85" s="67">
        <f t="shared" si="136"/>
        <v>0</v>
      </c>
      <c r="R85" s="44"/>
      <c r="S85" s="44"/>
      <c r="T85" s="44"/>
      <c r="U85" s="67">
        <f t="shared" si="122"/>
        <v>0</v>
      </c>
      <c r="V85" s="67">
        <f t="shared" si="123"/>
        <v>0</v>
      </c>
      <c r="W85" s="67">
        <f t="shared" si="124"/>
        <v>0</v>
      </c>
      <c r="X85" s="33"/>
      <c r="Y85" s="33"/>
      <c r="Z85" s="33"/>
    </row>
    <row r="86" spans="1:26" s="13" customFormat="1" ht="41.25" hidden="1" customHeight="1" x14ac:dyDescent="0.3">
      <c r="A86" s="11" t="s">
        <v>120</v>
      </c>
      <c r="B86" s="12" t="s">
        <v>122</v>
      </c>
      <c r="C86" s="44">
        <f t="shared" ref="C86:T86" si="137">C87+C88</f>
        <v>756.1</v>
      </c>
      <c r="D86" s="44">
        <f t="shared" si="137"/>
        <v>756.1</v>
      </c>
      <c r="E86" s="44">
        <f t="shared" si="137"/>
        <v>756.1</v>
      </c>
      <c r="F86" s="75">
        <f t="shared" ref="F86:H86" si="138">F87+F88</f>
        <v>756.1</v>
      </c>
      <c r="G86" s="75">
        <f t="shared" si="138"/>
        <v>756.1</v>
      </c>
      <c r="H86" s="75">
        <f t="shared" si="138"/>
        <v>756.1</v>
      </c>
      <c r="I86" s="67">
        <f t="shared" si="121"/>
        <v>0</v>
      </c>
      <c r="J86" s="67">
        <f t="shared" si="132"/>
        <v>0</v>
      </c>
      <c r="K86" s="67">
        <f t="shared" si="133"/>
        <v>0</v>
      </c>
      <c r="L86" s="67">
        <f t="shared" si="137"/>
        <v>0</v>
      </c>
      <c r="M86" s="67">
        <f t="shared" si="137"/>
        <v>0</v>
      </c>
      <c r="N86" s="67">
        <f t="shared" si="137"/>
        <v>0</v>
      </c>
      <c r="O86" s="67">
        <f t="shared" si="134"/>
        <v>-756.1</v>
      </c>
      <c r="P86" s="67">
        <f t="shared" si="135"/>
        <v>-756.1</v>
      </c>
      <c r="Q86" s="67">
        <f t="shared" si="136"/>
        <v>-756.1</v>
      </c>
      <c r="R86" s="44">
        <f t="shared" si="137"/>
        <v>0</v>
      </c>
      <c r="S86" s="44">
        <f t="shared" si="137"/>
        <v>0</v>
      </c>
      <c r="T86" s="44">
        <f t="shared" si="137"/>
        <v>0</v>
      </c>
      <c r="U86" s="67">
        <f t="shared" si="122"/>
        <v>0</v>
      </c>
      <c r="V86" s="67">
        <f t="shared" si="123"/>
        <v>0</v>
      </c>
      <c r="W86" s="67">
        <f t="shared" si="124"/>
        <v>0</v>
      </c>
      <c r="X86" s="33"/>
      <c r="Y86" s="33"/>
      <c r="Z86" s="33"/>
    </row>
    <row r="87" spans="1:26" s="13" customFormat="1" ht="21" hidden="1" customHeight="1" x14ac:dyDescent="0.3">
      <c r="A87" s="48" t="s">
        <v>120</v>
      </c>
      <c r="B87" s="19" t="s">
        <v>121</v>
      </c>
      <c r="C87" s="87">
        <v>662.5</v>
      </c>
      <c r="D87" s="87">
        <v>662.5</v>
      </c>
      <c r="E87" s="87">
        <v>662.5</v>
      </c>
      <c r="F87" s="100">
        <v>662.5</v>
      </c>
      <c r="G87" s="100">
        <v>662.5</v>
      </c>
      <c r="H87" s="100">
        <v>662.5</v>
      </c>
      <c r="I87" s="67">
        <f t="shared" si="121"/>
        <v>0</v>
      </c>
      <c r="J87" s="67">
        <f t="shared" si="132"/>
        <v>0</v>
      </c>
      <c r="K87" s="67">
        <f t="shared" si="133"/>
        <v>0</v>
      </c>
      <c r="L87" s="67"/>
      <c r="M87" s="67"/>
      <c r="N87" s="67"/>
      <c r="O87" s="67">
        <f t="shared" si="134"/>
        <v>-662.5</v>
      </c>
      <c r="P87" s="67">
        <f t="shared" si="135"/>
        <v>-662.5</v>
      </c>
      <c r="Q87" s="67">
        <f t="shared" si="136"/>
        <v>-662.5</v>
      </c>
      <c r="R87" s="44"/>
      <c r="S87" s="44"/>
      <c r="T87" s="44"/>
      <c r="U87" s="67">
        <f t="shared" si="122"/>
        <v>0</v>
      </c>
      <c r="V87" s="67">
        <f t="shared" si="123"/>
        <v>0</v>
      </c>
      <c r="W87" s="67">
        <f t="shared" si="124"/>
        <v>0</v>
      </c>
      <c r="X87" s="33"/>
      <c r="Y87" s="33"/>
      <c r="Z87" s="33"/>
    </row>
    <row r="88" spans="1:26" s="13" customFormat="1" ht="50.25" hidden="1" customHeight="1" x14ac:dyDescent="0.3">
      <c r="A88" s="48" t="s">
        <v>120</v>
      </c>
      <c r="B88" s="19" t="s">
        <v>119</v>
      </c>
      <c r="C88" s="87">
        <v>93.6</v>
      </c>
      <c r="D88" s="87">
        <v>93.6</v>
      </c>
      <c r="E88" s="87">
        <v>93.6</v>
      </c>
      <c r="F88" s="100">
        <v>93.6</v>
      </c>
      <c r="G88" s="100">
        <v>93.6</v>
      </c>
      <c r="H88" s="100">
        <v>93.6</v>
      </c>
      <c r="I88" s="67">
        <f t="shared" si="121"/>
        <v>0</v>
      </c>
      <c r="J88" s="67">
        <f t="shared" si="132"/>
        <v>0</v>
      </c>
      <c r="K88" s="67">
        <f t="shared" si="133"/>
        <v>0</v>
      </c>
      <c r="L88" s="67"/>
      <c r="M88" s="67"/>
      <c r="N88" s="67"/>
      <c r="O88" s="67">
        <f t="shared" si="134"/>
        <v>-93.6</v>
      </c>
      <c r="P88" s="67">
        <f t="shared" si="135"/>
        <v>-93.6</v>
      </c>
      <c r="Q88" s="67">
        <f t="shared" si="136"/>
        <v>-93.6</v>
      </c>
      <c r="R88" s="44"/>
      <c r="S88" s="44"/>
      <c r="T88" s="44"/>
      <c r="U88" s="67">
        <f t="shared" si="122"/>
        <v>0</v>
      </c>
      <c r="V88" s="67">
        <f t="shared" si="123"/>
        <v>0</v>
      </c>
      <c r="W88" s="67">
        <f t="shared" si="124"/>
        <v>0</v>
      </c>
      <c r="X88" s="33"/>
      <c r="Y88" s="33"/>
      <c r="Z88" s="33"/>
    </row>
    <row r="89" spans="1:26" s="13" customFormat="1" ht="34.5" hidden="1" customHeight="1" x14ac:dyDescent="0.3">
      <c r="A89" s="11" t="s">
        <v>117</v>
      </c>
      <c r="B89" s="12" t="s">
        <v>118</v>
      </c>
      <c r="C89" s="44">
        <f t="shared" ref="C89:T89" si="139">C90</f>
        <v>123025.7</v>
      </c>
      <c r="D89" s="44">
        <f t="shared" si="139"/>
        <v>123025.7</v>
      </c>
      <c r="E89" s="44">
        <f t="shared" si="139"/>
        <v>123025.7</v>
      </c>
      <c r="F89" s="75">
        <f t="shared" si="139"/>
        <v>123025.7</v>
      </c>
      <c r="G89" s="75">
        <f t="shared" si="139"/>
        <v>123025.7</v>
      </c>
      <c r="H89" s="75">
        <f t="shared" si="139"/>
        <v>123025.7</v>
      </c>
      <c r="I89" s="67">
        <f t="shared" si="121"/>
        <v>0</v>
      </c>
      <c r="J89" s="67">
        <f t="shared" si="132"/>
        <v>0</v>
      </c>
      <c r="K89" s="67">
        <f t="shared" si="133"/>
        <v>0</v>
      </c>
      <c r="L89" s="67">
        <f t="shared" si="139"/>
        <v>0</v>
      </c>
      <c r="M89" s="67">
        <f t="shared" si="139"/>
        <v>0</v>
      </c>
      <c r="N89" s="67">
        <f t="shared" si="139"/>
        <v>0</v>
      </c>
      <c r="O89" s="67">
        <f t="shared" si="134"/>
        <v>-123025.7</v>
      </c>
      <c r="P89" s="67">
        <f t="shared" si="135"/>
        <v>-123025.7</v>
      </c>
      <c r="Q89" s="67">
        <f t="shared" si="136"/>
        <v>-123025.7</v>
      </c>
      <c r="R89" s="44">
        <f t="shared" si="139"/>
        <v>0</v>
      </c>
      <c r="S89" s="44">
        <f t="shared" si="139"/>
        <v>0</v>
      </c>
      <c r="T89" s="44">
        <f t="shared" si="139"/>
        <v>0</v>
      </c>
      <c r="U89" s="67">
        <f t="shared" si="122"/>
        <v>0</v>
      </c>
      <c r="V89" s="67">
        <f t="shared" si="123"/>
        <v>0</v>
      </c>
      <c r="W89" s="67">
        <f t="shared" si="124"/>
        <v>0</v>
      </c>
      <c r="X89" s="33"/>
      <c r="Y89" s="33"/>
      <c r="Z89" s="33"/>
    </row>
    <row r="90" spans="1:26" s="13" customFormat="1" ht="21" hidden="1" customHeight="1" x14ac:dyDescent="0.3">
      <c r="A90" s="48" t="s">
        <v>117</v>
      </c>
      <c r="B90" s="19" t="s">
        <v>116</v>
      </c>
      <c r="C90" s="44">
        <v>123025.7</v>
      </c>
      <c r="D90" s="44">
        <v>123025.7</v>
      </c>
      <c r="E90" s="44">
        <v>123025.7</v>
      </c>
      <c r="F90" s="75">
        <v>123025.7</v>
      </c>
      <c r="G90" s="75">
        <v>123025.7</v>
      </c>
      <c r="H90" s="75">
        <v>123025.7</v>
      </c>
      <c r="I90" s="67">
        <f t="shared" si="121"/>
        <v>0</v>
      </c>
      <c r="J90" s="67">
        <f t="shared" si="132"/>
        <v>0</v>
      </c>
      <c r="K90" s="67">
        <f t="shared" si="133"/>
        <v>0</v>
      </c>
      <c r="L90" s="67"/>
      <c r="M90" s="67"/>
      <c r="N90" s="67"/>
      <c r="O90" s="67">
        <f t="shared" si="134"/>
        <v>-123025.7</v>
      </c>
      <c r="P90" s="67">
        <f t="shared" si="135"/>
        <v>-123025.7</v>
      </c>
      <c r="Q90" s="67">
        <f t="shared" si="136"/>
        <v>-123025.7</v>
      </c>
      <c r="R90" s="44"/>
      <c r="S90" s="44"/>
      <c r="T90" s="44"/>
      <c r="U90" s="67">
        <f t="shared" si="122"/>
        <v>0</v>
      </c>
      <c r="V90" s="67">
        <f t="shared" si="123"/>
        <v>0</v>
      </c>
      <c r="W90" s="67">
        <f t="shared" si="124"/>
        <v>0</v>
      </c>
      <c r="X90" s="33"/>
      <c r="Y90" s="33"/>
      <c r="Z90" s="33"/>
    </row>
    <row r="91" spans="1:26" s="13" customFormat="1" ht="33.75" hidden="1" customHeight="1" x14ac:dyDescent="0.3">
      <c r="A91" s="11" t="s">
        <v>331</v>
      </c>
      <c r="B91" s="12" t="s">
        <v>333</v>
      </c>
      <c r="C91" s="44"/>
      <c r="D91" s="44"/>
      <c r="E91" s="44"/>
      <c r="F91" s="75">
        <v>196291.45762999999</v>
      </c>
      <c r="G91" s="75"/>
      <c r="H91" s="75"/>
      <c r="I91" s="67">
        <f t="shared" ref="I91" si="140">F91-C91</f>
        <v>196291.45762999999</v>
      </c>
      <c r="J91" s="67">
        <f t="shared" ref="J91" si="141">G91-D91</f>
        <v>0</v>
      </c>
      <c r="K91" s="67">
        <f t="shared" ref="K91" si="142">H91-E91</f>
        <v>0</v>
      </c>
      <c r="L91" s="67"/>
      <c r="M91" s="67"/>
      <c r="N91" s="67"/>
      <c r="O91" s="67">
        <f t="shared" ref="O91" si="143">L91-F91</f>
        <v>-196291.45762999999</v>
      </c>
      <c r="P91" s="67">
        <f t="shared" ref="P91" si="144">M91-G91</f>
        <v>0</v>
      </c>
      <c r="Q91" s="67">
        <f t="shared" ref="Q91" si="145">N91-H91</f>
        <v>0</v>
      </c>
      <c r="R91" s="44"/>
      <c r="S91" s="44"/>
      <c r="T91" s="44"/>
      <c r="U91" s="67">
        <f t="shared" si="122"/>
        <v>0</v>
      </c>
      <c r="V91" s="67">
        <f t="shared" si="123"/>
        <v>0</v>
      </c>
      <c r="W91" s="67">
        <f t="shared" si="124"/>
        <v>0</v>
      </c>
      <c r="X91" s="33"/>
      <c r="Y91" s="33"/>
      <c r="Z91" s="33"/>
    </row>
    <row r="92" spans="1:26" s="13" customFormat="1" ht="28.5" hidden="1" customHeight="1" x14ac:dyDescent="0.3">
      <c r="A92" s="11" t="s">
        <v>126</v>
      </c>
      <c r="B92" s="12" t="s">
        <v>125</v>
      </c>
      <c r="C92" s="44"/>
      <c r="D92" s="44"/>
      <c r="E92" s="44"/>
      <c r="F92" s="75"/>
      <c r="G92" s="75"/>
      <c r="H92" s="75"/>
      <c r="I92" s="67">
        <f t="shared" si="121"/>
        <v>0</v>
      </c>
      <c r="J92" s="67">
        <f t="shared" si="132"/>
        <v>0</v>
      </c>
      <c r="K92" s="67">
        <f t="shared" si="133"/>
        <v>0</v>
      </c>
      <c r="L92" s="67"/>
      <c r="M92" s="67"/>
      <c r="N92" s="67"/>
      <c r="O92" s="67">
        <f t="shared" si="134"/>
        <v>0</v>
      </c>
      <c r="P92" s="67">
        <f t="shared" si="135"/>
        <v>0</v>
      </c>
      <c r="Q92" s="67">
        <f t="shared" si="136"/>
        <v>0</v>
      </c>
      <c r="R92" s="44"/>
      <c r="S92" s="44"/>
      <c r="T92" s="63"/>
      <c r="U92" s="67">
        <f t="shared" si="122"/>
        <v>0</v>
      </c>
      <c r="V92" s="67">
        <f t="shared" si="123"/>
        <v>0</v>
      </c>
      <c r="W92" s="67">
        <f t="shared" si="124"/>
        <v>0</v>
      </c>
      <c r="X92" s="33"/>
      <c r="Y92" s="33"/>
      <c r="Z92" s="33"/>
    </row>
    <row r="93" spans="1:26" s="13" customFormat="1" ht="28.5" hidden="1" customHeight="1" x14ac:dyDescent="0.3">
      <c r="A93" s="11" t="s">
        <v>124</v>
      </c>
      <c r="B93" s="12" t="s">
        <v>123</v>
      </c>
      <c r="C93" s="44">
        <v>30000</v>
      </c>
      <c r="D93" s="44">
        <v>30000</v>
      </c>
      <c r="E93" s="44">
        <v>30000</v>
      </c>
      <c r="F93" s="75">
        <v>30000</v>
      </c>
      <c r="G93" s="75">
        <v>30000</v>
      </c>
      <c r="H93" s="75">
        <v>30000</v>
      </c>
      <c r="I93" s="67">
        <f t="shared" si="121"/>
        <v>0</v>
      </c>
      <c r="J93" s="67">
        <f t="shared" si="132"/>
        <v>0</v>
      </c>
      <c r="K93" s="67">
        <f t="shared" si="133"/>
        <v>0</v>
      </c>
      <c r="L93" s="67"/>
      <c r="M93" s="67"/>
      <c r="N93" s="67"/>
      <c r="O93" s="67">
        <f t="shared" si="134"/>
        <v>-30000</v>
      </c>
      <c r="P93" s="67">
        <f t="shared" si="135"/>
        <v>-30000</v>
      </c>
      <c r="Q93" s="67">
        <f t="shared" si="136"/>
        <v>-30000</v>
      </c>
      <c r="R93" s="44"/>
      <c r="S93" s="44"/>
      <c r="T93" s="44"/>
      <c r="U93" s="67">
        <f t="shared" si="122"/>
        <v>0</v>
      </c>
      <c r="V93" s="67">
        <f t="shared" si="123"/>
        <v>0</v>
      </c>
      <c r="W93" s="67">
        <f t="shared" si="124"/>
        <v>0</v>
      </c>
      <c r="X93" s="33"/>
      <c r="Y93" s="33"/>
      <c r="Z93" s="33"/>
    </row>
    <row r="94" spans="1:26" s="13" customFormat="1" ht="28.5" hidden="1" customHeight="1" x14ac:dyDescent="0.3">
      <c r="A94" s="11" t="s">
        <v>295</v>
      </c>
      <c r="B94" s="12" t="s">
        <v>296</v>
      </c>
      <c r="C94" s="44"/>
      <c r="D94" s="44"/>
      <c r="E94" s="44"/>
      <c r="F94" s="75"/>
      <c r="G94" s="75"/>
      <c r="H94" s="75"/>
      <c r="I94" s="67">
        <f t="shared" ref="I94" si="146">F94-C94</f>
        <v>0</v>
      </c>
      <c r="J94" s="67">
        <f t="shared" ref="J94" si="147">G94-D94</f>
        <v>0</v>
      </c>
      <c r="K94" s="67">
        <f t="shared" ref="K94" si="148">H94-E94</f>
        <v>0</v>
      </c>
      <c r="L94" s="67"/>
      <c r="M94" s="67"/>
      <c r="N94" s="67"/>
      <c r="O94" s="67">
        <f t="shared" ref="O94" si="149">L94-F94</f>
        <v>0</v>
      </c>
      <c r="P94" s="67">
        <f t="shared" ref="P94" si="150">M94-G94</f>
        <v>0</v>
      </c>
      <c r="Q94" s="67">
        <f t="shared" ref="Q94" si="151">N94-H94</f>
        <v>0</v>
      </c>
      <c r="R94" s="44"/>
      <c r="S94" s="44"/>
      <c r="T94" s="44"/>
      <c r="U94" s="67">
        <f t="shared" si="122"/>
        <v>0</v>
      </c>
      <c r="V94" s="67">
        <f t="shared" si="123"/>
        <v>0</v>
      </c>
      <c r="W94" s="67">
        <f t="shared" si="124"/>
        <v>0</v>
      </c>
      <c r="X94" s="33"/>
      <c r="Y94" s="33"/>
      <c r="Z94" s="33"/>
    </row>
    <row r="95" spans="1:26" s="13" customFormat="1" ht="28.5" hidden="1" customHeight="1" x14ac:dyDescent="0.3">
      <c r="A95" s="11" t="s">
        <v>334</v>
      </c>
      <c r="B95" s="12" t="s">
        <v>335</v>
      </c>
      <c r="C95" s="44"/>
      <c r="D95" s="44"/>
      <c r="E95" s="44"/>
      <c r="F95" s="75"/>
      <c r="G95" s="75"/>
      <c r="H95" s="75"/>
      <c r="I95" s="67">
        <f t="shared" si="121"/>
        <v>0</v>
      </c>
      <c r="J95" s="67">
        <f t="shared" si="132"/>
        <v>0</v>
      </c>
      <c r="K95" s="67">
        <f t="shared" si="133"/>
        <v>0</v>
      </c>
      <c r="L95" s="67"/>
      <c r="M95" s="67"/>
      <c r="N95" s="67"/>
      <c r="O95" s="67">
        <f t="shared" si="134"/>
        <v>0</v>
      </c>
      <c r="P95" s="67">
        <f t="shared" si="135"/>
        <v>0</v>
      </c>
      <c r="Q95" s="67">
        <f t="shared" si="136"/>
        <v>0</v>
      </c>
      <c r="R95" s="44"/>
      <c r="S95" s="44"/>
      <c r="T95" s="44"/>
      <c r="U95" s="67">
        <f t="shared" si="122"/>
        <v>0</v>
      </c>
      <c r="V95" s="67">
        <f t="shared" si="123"/>
        <v>0</v>
      </c>
      <c r="W95" s="67">
        <f t="shared" si="124"/>
        <v>0</v>
      </c>
      <c r="X95" s="33"/>
      <c r="Y95" s="33"/>
      <c r="Z95" s="33"/>
    </row>
    <row r="96" spans="1:26" s="7" customFormat="1" ht="37.5" customHeight="1" x14ac:dyDescent="0.3">
      <c r="A96" s="4" t="s">
        <v>115</v>
      </c>
      <c r="B96" s="8" t="s">
        <v>114</v>
      </c>
      <c r="C96" s="37">
        <f>SUM(C97:C104)</f>
        <v>120580.6</v>
      </c>
      <c r="D96" s="37">
        <f t="shared" ref="D96:E96" si="152">SUM(D97:D104)</f>
        <v>126696.2</v>
      </c>
      <c r="E96" s="37">
        <f t="shared" si="152"/>
        <v>123019.7</v>
      </c>
      <c r="F96" s="6">
        <f>SUM(F97:F104)</f>
        <v>120580.6</v>
      </c>
      <c r="G96" s="6">
        <f t="shared" ref="G96:H96" si="153">SUM(G97:G104)</f>
        <v>126696.2</v>
      </c>
      <c r="H96" s="6">
        <f t="shared" si="153"/>
        <v>123019.7</v>
      </c>
      <c r="I96" s="65">
        <f t="shared" si="121"/>
        <v>0</v>
      </c>
      <c r="J96" s="65">
        <f t="shared" si="132"/>
        <v>0</v>
      </c>
      <c r="K96" s="65">
        <f t="shared" si="133"/>
        <v>0</v>
      </c>
      <c r="L96" s="37">
        <f t="shared" ref="L96" si="154">SUM(L97:L104)</f>
        <v>0</v>
      </c>
      <c r="M96" s="37">
        <f t="shared" ref="M96" si="155">SUM(M97:M104)</f>
        <v>0</v>
      </c>
      <c r="N96" s="37">
        <f t="shared" ref="N96" si="156">SUM(N97:N104)</f>
        <v>0</v>
      </c>
      <c r="O96" s="65">
        <f t="shared" si="134"/>
        <v>-120580.6</v>
      </c>
      <c r="P96" s="65">
        <f t="shared" si="135"/>
        <v>-126696.2</v>
      </c>
      <c r="Q96" s="65">
        <f t="shared" si="136"/>
        <v>-123019.7</v>
      </c>
      <c r="R96" s="37">
        <f t="shared" ref="R96" si="157">SUM(R97:R104)</f>
        <v>0</v>
      </c>
      <c r="S96" s="37">
        <f t="shared" ref="S96" si="158">SUM(S97:S104)</f>
        <v>0</v>
      </c>
      <c r="T96" s="37">
        <f t="shared" ref="T96" si="159">SUM(T97:T104)</f>
        <v>0</v>
      </c>
      <c r="U96" s="65">
        <f t="shared" si="122"/>
        <v>0</v>
      </c>
      <c r="V96" s="65">
        <f t="shared" si="123"/>
        <v>0</v>
      </c>
      <c r="W96" s="65">
        <f t="shared" si="124"/>
        <v>0</v>
      </c>
      <c r="X96" s="47"/>
      <c r="Y96" s="47"/>
      <c r="Z96" s="47"/>
    </row>
    <row r="97" spans="1:26" ht="33" hidden="1" customHeight="1" x14ac:dyDescent="0.3">
      <c r="A97" s="9" t="s">
        <v>113</v>
      </c>
      <c r="B97" s="16" t="s">
        <v>112</v>
      </c>
      <c r="C97" s="42"/>
      <c r="D97" s="42"/>
      <c r="E97" s="42"/>
      <c r="F97" s="94"/>
      <c r="G97" s="94"/>
      <c r="H97" s="94"/>
      <c r="I97" s="66">
        <f t="shared" si="121"/>
        <v>0</v>
      </c>
      <c r="J97" s="66">
        <f t="shared" si="132"/>
        <v>0</v>
      </c>
      <c r="K97" s="66">
        <f t="shared" si="133"/>
        <v>0</v>
      </c>
      <c r="L97" s="66"/>
      <c r="M97" s="66"/>
      <c r="N97" s="66"/>
      <c r="O97" s="66">
        <f t="shared" si="134"/>
        <v>0</v>
      </c>
      <c r="P97" s="66">
        <f t="shared" si="135"/>
        <v>0</v>
      </c>
      <c r="Q97" s="66">
        <f t="shared" si="136"/>
        <v>0</v>
      </c>
      <c r="R97" s="42"/>
      <c r="S97" s="42"/>
      <c r="T97" s="42"/>
      <c r="U97" s="66">
        <f t="shared" si="122"/>
        <v>0</v>
      </c>
      <c r="V97" s="66">
        <f t="shared" si="123"/>
        <v>0</v>
      </c>
      <c r="W97" s="66">
        <f t="shared" si="124"/>
        <v>0</v>
      </c>
      <c r="X97" s="46"/>
      <c r="Y97" s="46"/>
      <c r="Z97" s="46"/>
    </row>
    <row r="98" spans="1:26" ht="84" hidden="1" customHeight="1" x14ac:dyDescent="0.3">
      <c r="A98" s="9" t="s">
        <v>111</v>
      </c>
      <c r="B98" s="16" t="s">
        <v>110</v>
      </c>
      <c r="C98" s="42"/>
      <c r="D98" s="42"/>
      <c r="E98" s="42"/>
      <c r="F98" s="94"/>
      <c r="G98" s="94"/>
      <c r="H98" s="94"/>
      <c r="I98" s="66">
        <f t="shared" si="121"/>
        <v>0</v>
      </c>
      <c r="J98" s="66">
        <f t="shared" si="132"/>
        <v>0</v>
      </c>
      <c r="K98" s="66">
        <f t="shared" si="133"/>
        <v>0</v>
      </c>
      <c r="L98" s="66"/>
      <c r="M98" s="66"/>
      <c r="N98" s="66"/>
      <c r="O98" s="66">
        <f t="shared" si="134"/>
        <v>0</v>
      </c>
      <c r="P98" s="66">
        <f t="shared" si="135"/>
        <v>0</v>
      </c>
      <c r="Q98" s="66">
        <f t="shared" si="136"/>
        <v>0</v>
      </c>
      <c r="R98" s="42"/>
      <c r="S98" s="42"/>
      <c r="T98" s="42"/>
      <c r="U98" s="66">
        <f t="shared" si="122"/>
        <v>0</v>
      </c>
      <c r="V98" s="66">
        <f t="shared" si="123"/>
        <v>0</v>
      </c>
      <c r="W98" s="66">
        <f t="shared" si="124"/>
        <v>0</v>
      </c>
      <c r="X98" s="46"/>
      <c r="Y98" s="46"/>
      <c r="Z98" s="46"/>
    </row>
    <row r="99" spans="1:26" ht="82.5" hidden="1" customHeight="1" x14ac:dyDescent="0.3">
      <c r="A99" s="9" t="s">
        <v>258</v>
      </c>
      <c r="B99" s="16" t="s">
        <v>257</v>
      </c>
      <c r="C99" s="42"/>
      <c r="D99" s="42"/>
      <c r="E99" s="42"/>
      <c r="F99" s="94"/>
      <c r="G99" s="94"/>
      <c r="H99" s="94"/>
      <c r="I99" s="66">
        <f t="shared" si="121"/>
        <v>0</v>
      </c>
      <c r="J99" s="66">
        <f t="shared" si="132"/>
        <v>0</v>
      </c>
      <c r="K99" s="66">
        <f t="shared" si="133"/>
        <v>0</v>
      </c>
      <c r="L99" s="66"/>
      <c r="M99" s="66"/>
      <c r="N99" s="66"/>
      <c r="O99" s="66">
        <f t="shared" si="134"/>
        <v>0</v>
      </c>
      <c r="P99" s="66">
        <f t="shared" si="135"/>
        <v>0</v>
      </c>
      <c r="Q99" s="66">
        <f t="shared" si="136"/>
        <v>0</v>
      </c>
      <c r="R99" s="42"/>
      <c r="S99" s="42"/>
      <c r="T99" s="42"/>
      <c r="U99" s="66">
        <f t="shared" si="122"/>
        <v>0</v>
      </c>
      <c r="V99" s="66">
        <f t="shared" si="123"/>
        <v>0</v>
      </c>
      <c r="W99" s="66">
        <f t="shared" si="124"/>
        <v>0</v>
      </c>
      <c r="X99" s="46"/>
      <c r="Y99" s="46"/>
      <c r="Z99" s="46"/>
    </row>
    <row r="100" spans="1:26" ht="90.75" customHeight="1" x14ac:dyDescent="0.3">
      <c r="A100" s="9" t="s">
        <v>109</v>
      </c>
      <c r="B100" s="16" t="s">
        <v>108</v>
      </c>
      <c r="C100" s="42">
        <v>25580.6</v>
      </c>
      <c r="D100" s="42">
        <v>23196.2</v>
      </c>
      <c r="E100" s="42">
        <v>12269.7</v>
      </c>
      <c r="F100" s="94">
        <v>25580.6</v>
      </c>
      <c r="G100" s="94">
        <v>23196.2</v>
      </c>
      <c r="H100" s="94">
        <v>12269.7</v>
      </c>
      <c r="I100" s="66">
        <f t="shared" si="121"/>
        <v>0</v>
      </c>
      <c r="J100" s="66">
        <f t="shared" si="132"/>
        <v>0</v>
      </c>
      <c r="K100" s="66">
        <f t="shared" si="133"/>
        <v>0</v>
      </c>
      <c r="L100" s="66"/>
      <c r="M100" s="66"/>
      <c r="N100" s="66"/>
      <c r="O100" s="66">
        <f t="shared" si="134"/>
        <v>-25580.6</v>
      </c>
      <c r="P100" s="66">
        <f t="shared" si="135"/>
        <v>-23196.2</v>
      </c>
      <c r="Q100" s="66">
        <f t="shared" si="136"/>
        <v>-12269.7</v>
      </c>
      <c r="R100" s="42"/>
      <c r="S100" s="42"/>
      <c r="T100" s="42"/>
      <c r="U100" s="66">
        <f t="shared" si="122"/>
        <v>0</v>
      </c>
      <c r="V100" s="66">
        <f t="shared" si="123"/>
        <v>0</v>
      </c>
      <c r="W100" s="66">
        <f t="shared" si="124"/>
        <v>0</v>
      </c>
      <c r="X100" s="46"/>
      <c r="Y100" s="46"/>
      <c r="Z100" s="46"/>
    </row>
    <row r="101" spans="1:26" ht="53.25" customHeight="1" x14ac:dyDescent="0.3">
      <c r="A101" s="9" t="s">
        <v>107</v>
      </c>
      <c r="B101" s="10" t="s">
        <v>106</v>
      </c>
      <c r="C101" s="42">
        <v>20000</v>
      </c>
      <c r="D101" s="42">
        <v>20000</v>
      </c>
      <c r="E101" s="42">
        <v>20000</v>
      </c>
      <c r="F101" s="94">
        <v>20000</v>
      </c>
      <c r="G101" s="94">
        <v>20000</v>
      </c>
      <c r="H101" s="94">
        <v>20000</v>
      </c>
      <c r="I101" s="66">
        <f t="shared" si="121"/>
        <v>0</v>
      </c>
      <c r="J101" s="66">
        <f t="shared" si="132"/>
        <v>0</v>
      </c>
      <c r="K101" s="66">
        <f t="shared" si="133"/>
        <v>0</v>
      </c>
      <c r="L101" s="66"/>
      <c r="M101" s="66"/>
      <c r="N101" s="66"/>
      <c r="O101" s="66">
        <f t="shared" si="134"/>
        <v>-20000</v>
      </c>
      <c r="P101" s="66">
        <f t="shared" si="135"/>
        <v>-20000</v>
      </c>
      <c r="Q101" s="66">
        <f t="shared" si="136"/>
        <v>-20000</v>
      </c>
      <c r="R101" s="42"/>
      <c r="S101" s="42"/>
      <c r="T101" s="42"/>
      <c r="U101" s="66">
        <f t="shared" si="122"/>
        <v>0</v>
      </c>
      <c r="V101" s="66">
        <f t="shared" si="123"/>
        <v>0</v>
      </c>
      <c r="W101" s="66">
        <f t="shared" si="124"/>
        <v>0</v>
      </c>
      <c r="X101" s="46"/>
      <c r="Y101" s="46"/>
      <c r="Z101" s="46"/>
    </row>
    <row r="102" spans="1:26" ht="53.25" hidden="1" customHeight="1" x14ac:dyDescent="0.3">
      <c r="A102" s="74" t="s">
        <v>352</v>
      </c>
      <c r="B102" s="10" t="s">
        <v>351</v>
      </c>
      <c r="C102" s="42"/>
      <c r="D102" s="42"/>
      <c r="E102" s="42"/>
      <c r="F102" s="94"/>
      <c r="G102" s="94"/>
      <c r="H102" s="94"/>
      <c r="I102" s="66">
        <f t="shared" ref="I102" si="160">F102-C102</f>
        <v>0</v>
      </c>
      <c r="J102" s="66">
        <f t="shared" ref="J102" si="161">G102-D102</f>
        <v>0</v>
      </c>
      <c r="K102" s="66">
        <f t="shared" ref="K102" si="162">H102-E102</f>
        <v>0</v>
      </c>
      <c r="L102" s="66"/>
      <c r="M102" s="66"/>
      <c r="N102" s="66"/>
      <c r="O102" s="66">
        <f t="shared" ref="O102" si="163">L102-F102</f>
        <v>0</v>
      </c>
      <c r="P102" s="66">
        <f t="shared" ref="P102" si="164">M102-G102</f>
        <v>0</v>
      </c>
      <c r="Q102" s="66">
        <f t="shared" ref="Q102" si="165">N102-H102</f>
        <v>0</v>
      </c>
      <c r="R102" s="42"/>
      <c r="S102" s="42"/>
      <c r="T102" s="42"/>
      <c r="U102" s="66">
        <f t="shared" ref="U102" si="166">R102-L102</f>
        <v>0</v>
      </c>
      <c r="V102" s="66">
        <f t="shared" ref="V102" si="167">S102-M102</f>
        <v>0</v>
      </c>
      <c r="W102" s="66">
        <f t="shared" ref="W102" si="168">T102-N102</f>
        <v>0</v>
      </c>
      <c r="X102" s="46"/>
      <c r="Y102" s="46"/>
      <c r="Z102" s="46"/>
    </row>
    <row r="103" spans="1:26" ht="81.75" customHeight="1" x14ac:dyDescent="0.3">
      <c r="A103" s="9" t="s">
        <v>105</v>
      </c>
      <c r="B103" s="10" t="s">
        <v>104</v>
      </c>
      <c r="C103" s="42">
        <v>75000</v>
      </c>
      <c r="D103" s="42">
        <v>83500</v>
      </c>
      <c r="E103" s="42">
        <v>90750</v>
      </c>
      <c r="F103" s="94">
        <v>75000</v>
      </c>
      <c r="G103" s="94">
        <v>83500</v>
      </c>
      <c r="H103" s="94">
        <v>90750</v>
      </c>
      <c r="I103" s="66">
        <f t="shared" si="121"/>
        <v>0</v>
      </c>
      <c r="J103" s="66">
        <f t="shared" si="132"/>
        <v>0</v>
      </c>
      <c r="K103" s="66">
        <f t="shared" si="133"/>
        <v>0</v>
      </c>
      <c r="L103" s="66"/>
      <c r="M103" s="66"/>
      <c r="N103" s="66"/>
      <c r="O103" s="66">
        <f t="shared" si="134"/>
        <v>-75000</v>
      </c>
      <c r="P103" s="66">
        <f t="shared" si="135"/>
        <v>-83500</v>
      </c>
      <c r="Q103" s="66">
        <f t="shared" si="136"/>
        <v>-90750</v>
      </c>
      <c r="R103" s="42"/>
      <c r="S103" s="42"/>
      <c r="T103" s="42"/>
      <c r="U103" s="66">
        <f t="shared" si="122"/>
        <v>0</v>
      </c>
      <c r="V103" s="66">
        <f t="shared" si="123"/>
        <v>0</v>
      </c>
      <c r="W103" s="66">
        <f t="shared" si="124"/>
        <v>0</v>
      </c>
      <c r="X103" s="46"/>
      <c r="Y103" s="46"/>
      <c r="Z103" s="46"/>
    </row>
    <row r="104" spans="1:26" ht="51" hidden="1" customHeight="1" x14ac:dyDescent="0.3">
      <c r="A104" s="74" t="s">
        <v>337</v>
      </c>
      <c r="B104" s="10" t="s">
        <v>336</v>
      </c>
      <c r="C104" s="42"/>
      <c r="D104" s="42"/>
      <c r="E104" s="42"/>
      <c r="F104" s="94"/>
      <c r="G104" s="94"/>
      <c r="H104" s="94"/>
      <c r="I104" s="66">
        <f t="shared" ref="I104" si="169">F104-C104</f>
        <v>0</v>
      </c>
      <c r="J104" s="66">
        <f t="shared" ref="J104" si="170">G104-D104</f>
        <v>0</v>
      </c>
      <c r="K104" s="66">
        <f t="shared" ref="K104" si="171">H104-E104</f>
        <v>0</v>
      </c>
      <c r="L104" s="66"/>
      <c r="M104" s="66"/>
      <c r="N104" s="66"/>
      <c r="O104" s="66">
        <f t="shared" ref="O104" si="172">L104-F104</f>
        <v>0</v>
      </c>
      <c r="P104" s="66">
        <f t="shared" ref="P104" si="173">M104-G104</f>
        <v>0</v>
      </c>
      <c r="Q104" s="66">
        <f t="shared" ref="Q104" si="174">N104-H104</f>
        <v>0</v>
      </c>
      <c r="R104" s="42"/>
      <c r="S104" s="42"/>
      <c r="T104" s="42"/>
      <c r="U104" s="66">
        <f t="shared" si="122"/>
        <v>0</v>
      </c>
      <c r="V104" s="66">
        <f t="shared" si="123"/>
        <v>0</v>
      </c>
      <c r="W104" s="66">
        <f t="shared" si="124"/>
        <v>0</v>
      </c>
      <c r="X104" s="46"/>
      <c r="Y104" s="46"/>
      <c r="Z104" s="46"/>
    </row>
    <row r="105" spans="1:26" s="7" customFormat="1" ht="27.75" customHeight="1" x14ac:dyDescent="0.3">
      <c r="A105" s="4" t="s">
        <v>103</v>
      </c>
      <c r="B105" s="8" t="s">
        <v>102</v>
      </c>
      <c r="C105" s="37">
        <v>9000</v>
      </c>
      <c r="D105" s="37">
        <v>9000</v>
      </c>
      <c r="E105" s="37">
        <v>9000</v>
      </c>
      <c r="F105" s="6">
        <v>9000</v>
      </c>
      <c r="G105" s="6">
        <v>9000</v>
      </c>
      <c r="H105" s="6">
        <v>9000</v>
      </c>
      <c r="I105" s="65">
        <f t="shared" si="121"/>
        <v>0</v>
      </c>
      <c r="J105" s="65">
        <f t="shared" si="132"/>
        <v>0</v>
      </c>
      <c r="K105" s="65">
        <f t="shared" si="133"/>
        <v>0</v>
      </c>
      <c r="L105" s="65"/>
      <c r="M105" s="65"/>
      <c r="N105" s="65"/>
      <c r="O105" s="65">
        <f t="shared" si="134"/>
        <v>-9000</v>
      </c>
      <c r="P105" s="65">
        <f t="shared" si="135"/>
        <v>-9000</v>
      </c>
      <c r="Q105" s="65">
        <f t="shared" si="136"/>
        <v>-9000</v>
      </c>
      <c r="R105" s="37"/>
      <c r="S105" s="37"/>
      <c r="T105" s="37"/>
      <c r="U105" s="65">
        <f t="shared" si="122"/>
        <v>0</v>
      </c>
      <c r="V105" s="65">
        <f t="shared" si="123"/>
        <v>0</v>
      </c>
      <c r="W105" s="65">
        <f t="shared" si="124"/>
        <v>0</v>
      </c>
      <c r="X105" s="47"/>
      <c r="Y105" s="47"/>
      <c r="Z105" s="47"/>
    </row>
    <row r="106" spans="1:26" s="7" customFormat="1" ht="21" customHeight="1" x14ac:dyDescent="0.3">
      <c r="A106" s="4" t="s">
        <v>101</v>
      </c>
      <c r="B106" s="8" t="s">
        <v>100</v>
      </c>
      <c r="C106" s="37">
        <f t="shared" ref="C106:N106" si="175">C107+C108+C113</f>
        <v>1500</v>
      </c>
      <c r="D106" s="37">
        <f t="shared" si="175"/>
        <v>1500</v>
      </c>
      <c r="E106" s="37">
        <f t="shared" si="175"/>
        <v>1500</v>
      </c>
      <c r="F106" s="6">
        <f t="shared" ref="F106:H106" si="176">F107+F108+F113</f>
        <v>1500</v>
      </c>
      <c r="G106" s="6">
        <f t="shared" si="176"/>
        <v>1500</v>
      </c>
      <c r="H106" s="6">
        <f t="shared" si="176"/>
        <v>1500</v>
      </c>
      <c r="I106" s="65">
        <f t="shared" si="121"/>
        <v>0</v>
      </c>
      <c r="J106" s="65">
        <f t="shared" si="132"/>
        <v>0</v>
      </c>
      <c r="K106" s="65">
        <f t="shared" si="133"/>
        <v>0</v>
      </c>
      <c r="L106" s="65">
        <f t="shared" si="175"/>
        <v>0</v>
      </c>
      <c r="M106" s="65">
        <f t="shared" si="175"/>
        <v>0</v>
      </c>
      <c r="N106" s="65">
        <f t="shared" si="175"/>
        <v>0</v>
      </c>
      <c r="O106" s="65">
        <f t="shared" si="134"/>
        <v>-1500</v>
      </c>
      <c r="P106" s="65">
        <f t="shared" si="135"/>
        <v>-1500</v>
      </c>
      <c r="Q106" s="65">
        <f t="shared" si="136"/>
        <v>-1500</v>
      </c>
      <c r="R106" s="37">
        <f t="shared" ref="R106:T106" si="177">R107+R108+R113</f>
        <v>0</v>
      </c>
      <c r="S106" s="37">
        <f t="shared" si="177"/>
        <v>0</v>
      </c>
      <c r="T106" s="37">
        <f t="shared" si="177"/>
        <v>0</v>
      </c>
      <c r="U106" s="65">
        <f t="shared" si="122"/>
        <v>0</v>
      </c>
      <c r="V106" s="65">
        <f t="shared" si="123"/>
        <v>0</v>
      </c>
      <c r="W106" s="65">
        <f t="shared" si="124"/>
        <v>0</v>
      </c>
      <c r="X106" s="47"/>
      <c r="Y106" s="47"/>
      <c r="Z106" s="47"/>
    </row>
    <row r="107" spans="1:26" ht="30.75" hidden="1" customHeight="1" x14ac:dyDescent="0.3">
      <c r="A107" s="9" t="s">
        <v>99</v>
      </c>
      <c r="B107" s="10" t="s">
        <v>98</v>
      </c>
      <c r="C107" s="42"/>
      <c r="D107" s="42"/>
      <c r="E107" s="42"/>
      <c r="F107" s="94"/>
      <c r="G107" s="94"/>
      <c r="H107" s="94"/>
      <c r="I107" s="66">
        <f t="shared" si="121"/>
        <v>0</v>
      </c>
      <c r="J107" s="66">
        <f t="shared" si="132"/>
        <v>0</v>
      </c>
      <c r="K107" s="66">
        <f t="shared" si="133"/>
        <v>0</v>
      </c>
      <c r="L107" s="66"/>
      <c r="M107" s="66"/>
      <c r="N107" s="66"/>
      <c r="O107" s="66">
        <f t="shared" si="134"/>
        <v>0</v>
      </c>
      <c r="P107" s="66">
        <f t="shared" si="135"/>
        <v>0</v>
      </c>
      <c r="Q107" s="66">
        <f t="shared" si="136"/>
        <v>0</v>
      </c>
      <c r="R107" s="42"/>
      <c r="S107" s="42"/>
      <c r="T107" s="42"/>
      <c r="U107" s="66">
        <f t="shared" si="122"/>
        <v>0</v>
      </c>
      <c r="V107" s="66">
        <f t="shared" si="123"/>
        <v>0</v>
      </c>
      <c r="W107" s="66">
        <f t="shared" si="124"/>
        <v>0</v>
      </c>
      <c r="X107" s="46"/>
      <c r="Y107" s="46"/>
      <c r="Z107" s="46"/>
    </row>
    <row r="108" spans="1:26" ht="21.75" hidden="1" customHeight="1" x14ac:dyDescent="0.3">
      <c r="A108" s="9" t="s">
        <v>96</v>
      </c>
      <c r="B108" s="10" t="s">
        <v>97</v>
      </c>
      <c r="C108" s="42">
        <f t="shared" ref="C108:E108" si="178">SUM(C109:C112)</f>
        <v>1500</v>
      </c>
      <c r="D108" s="42">
        <f t="shared" si="178"/>
        <v>1500</v>
      </c>
      <c r="E108" s="42">
        <f t="shared" si="178"/>
        <v>1500</v>
      </c>
      <c r="F108" s="94">
        <f t="shared" ref="F108:H108" si="179">SUM(F109:F112)</f>
        <v>1500</v>
      </c>
      <c r="G108" s="94">
        <f t="shared" si="179"/>
        <v>1500</v>
      </c>
      <c r="H108" s="94">
        <f t="shared" si="179"/>
        <v>1500</v>
      </c>
      <c r="I108" s="66">
        <f t="shared" si="121"/>
        <v>0</v>
      </c>
      <c r="J108" s="66">
        <f t="shared" si="132"/>
        <v>0</v>
      </c>
      <c r="K108" s="66">
        <f t="shared" si="133"/>
        <v>0</v>
      </c>
      <c r="L108" s="66">
        <f t="shared" ref="L108:N108" si="180">SUM(L109:L112)</f>
        <v>0</v>
      </c>
      <c r="M108" s="66">
        <f t="shared" si="180"/>
        <v>0</v>
      </c>
      <c r="N108" s="66">
        <f t="shared" si="180"/>
        <v>0</v>
      </c>
      <c r="O108" s="66">
        <f t="shared" si="134"/>
        <v>-1500</v>
      </c>
      <c r="P108" s="66">
        <f t="shared" si="135"/>
        <v>-1500</v>
      </c>
      <c r="Q108" s="66">
        <f t="shared" si="136"/>
        <v>-1500</v>
      </c>
      <c r="R108" s="42">
        <f t="shared" ref="R108:T108" si="181">SUM(R109:R112)</f>
        <v>0</v>
      </c>
      <c r="S108" s="42">
        <f t="shared" si="181"/>
        <v>0</v>
      </c>
      <c r="T108" s="42">
        <f t="shared" si="181"/>
        <v>0</v>
      </c>
      <c r="U108" s="66">
        <f t="shared" si="122"/>
        <v>0</v>
      </c>
      <c r="V108" s="66">
        <f t="shared" si="123"/>
        <v>0</v>
      </c>
      <c r="W108" s="66">
        <f t="shared" si="124"/>
        <v>0</v>
      </c>
      <c r="X108" s="46"/>
      <c r="Y108" s="46"/>
      <c r="Z108" s="46"/>
    </row>
    <row r="109" spans="1:26" s="13" customFormat="1" ht="21.75" hidden="1" customHeight="1" x14ac:dyDescent="0.3">
      <c r="A109" s="11" t="s">
        <v>96</v>
      </c>
      <c r="B109" s="12" t="s">
        <v>95</v>
      </c>
      <c r="C109" s="44"/>
      <c r="D109" s="44"/>
      <c r="E109" s="44"/>
      <c r="F109" s="75"/>
      <c r="G109" s="75"/>
      <c r="H109" s="75"/>
      <c r="I109" s="67">
        <f t="shared" si="121"/>
        <v>0</v>
      </c>
      <c r="J109" s="67">
        <f t="shared" si="132"/>
        <v>0</v>
      </c>
      <c r="K109" s="67">
        <f t="shared" si="133"/>
        <v>0</v>
      </c>
      <c r="L109" s="67"/>
      <c r="M109" s="67"/>
      <c r="N109" s="67"/>
      <c r="O109" s="67">
        <f t="shared" si="134"/>
        <v>0</v>
      </c>
      <c r="P109" s="67">
        <f t="shared" si="135"/>
        <v>0</v>
      </c>
      <c r="Q109" s="67">
        <f t="shared" si="136"/>
        <v>0</v>
      </c>
      <c r="R109" s="44"/>
      <c r="S109" s="44"/>
      <c r="T109" s="44"/>
      <c r="U109" s="67">
        <f t="shared" si="122"/>
        <v>0</v>
      </c>
      <c r="V109" s="67">
        <f t="shared" si="123"/>
        <v>0</v>
      </c>
      <c r="W109" s="67">
        <f t="shared" si="124"/>
        <v>0</v>
      </c>
      <c r="X109" s="33"/>
      <c r="Y109" s="33"/>
      <c r="Z109" s="33"/>
    </row>
    <row r="110" spans="1:26" s="13" customFormat="1" ht="24" hidden="1" customHeight="1" x14ac:dyDescent="0.3">
      <c r="A110" s="11" t="s">
        <v>94</v>
      </c>
      <c r="B110" s="12" t="s">
        <v>95</v>
      </c>
      <c r="C110" s="44"/>
      <c r="D110" s="44"/>
      <c r="E110" s="44"/>
      <c r="F110" s="75"/>
      <c r="G110" s="75"/>
      <c r="H110" s="75"/>
      <c r="I110" s="67">
        <f t="shared" si="121"/>
        <v>0</v>
      </c>
      <c r="J110" s="67">
        <f t="shared" si="132"/>
        <v>0</v>
      </c>
      <c r="K110" s="67">
        <f t="shared" si="133"/>
        <v>0</v>
      </c>
      <c r="L110" s="67"/>
      <c r="M110" s="67"/>
      <c r="N110" s="67"/>
      <c r="O110" s="67">
        <f t="shared" si="134"/>
        <v>0</v>
      </c>
      <c r="P110" s="67">
        <f t="shared" si="135"/>
        <v>0</v>
      </c>
      <c r="Q110" s="67">
        <f t="shared" si="136"/>
        <v>0</v>
      </c>
      <c r="R110" s="44"/>
      <c r="S110" s="44"/>
      <c r="T110" s="44"/>
      <c r="U110" s="67">
        <f t="shared" si="122"/>
        <v>0</v>
      </c>
      <c r="V110" s="67">
        <f t="shared" si="123"/>
        <v>0</v>
      </c>
      <c r="W110" s="67">
        <f t="shared" si="124"/>
        <v>0</v>
      </c>
      <c r="X110" s="33"/>
      <c r="Y110" s="33"/>
      <c r="Z110" s="33"/>
    </row>
    <row r="111" spans="1:26" s="13" customFormat="1" ht="24" hidden="1" customHeight="1" x14ac:dyDescent="0.3">
      <c r="A111" s="11" t="s">
        <v>93</v>
      </c>
      <c r="B111" s="12" t="s">
        <v>95</v>
      </c>
      <c r="C111" s="44"/>
      <c r="D111" s="44"/>
      <c r="E111" s="44"/>
      <c r="F111" s="75"/>
      <c r="G111" s="75"/>
      <c r="H111" s="75"/>
      <c r="I111" s="67">
        <f t="shared" si="121"/>
        <v>0</v>
      </c>
      <c r="J111" s="67">
        <f t="shared" si="132"/>
        <v>0</v>
      </c>
      <c r="K111" s="67">
        <f t="shared" si="133"/>
        <v>0</v>
      </c>
      <c r="L111" s="67"/>
      <c r="M111" s="67"/>
      <c r="N111" s="67"/>
      <c r="O111" s="67">
        <f t="shared" si="134"/>
        <v>0</v>
      </c>
      <c r="P111" s="67">
        <f t="shared" si="135"/>
        <v>0</v>
      </c>
      <c r="Q111" s="67">
        <f t="shared" si="136"/>
        <v>0</v>
      </c>
      <c r="R111" s="44"/>
      <c r="S111" s="44"/>
      <c r="T111" s="44"/>
      <c r="U111" s="67">
        <f t="shared" si="122"/>
        <v>0</v>
      </c>
      <c r="V111" s="67">
        <f t="shared" si="123"/>
        <v>0</v>
      </c>
      <c r="W111" s="67">
        <f t="shared" si="124"/>
        <v>0</v>
      </c>
      <c r="X111" s="33"/>
      <c r="Y111" s="33"/>
      <c r="Z111" s="33"/>
    </row>
    <row r="112" spans="1:26" s="13" customFormat="1" ht="49.5" hidden="1" customHeight="1" x14ac:dyDescent="0.3">
      <c r="A112" s="11" t="s">
        <v>92</v>
      </c>
      <c r="B112" s="12" t="s">
        <v>91</v>
      </c>
      <c r="C112" s="44">
        <v>1500</v>
      </c>
      <c r="D112" s="44">
        <v>1500</v>
      </c>
      <c r="E112" s="44">
        <v>1500</v>
      </c>
      <c r="F112" s="75">
        <v>1500</v>
      </c>
      <c r="G112" s="75">
        <v>1500</v>
      </c>
      <c r="H112" s="75">
        <v>1500</v>
      </c>
      <c r="I112" s="67">
        <f t="shared" si="121"/>
        <v>0</v>
      </c>
      <c r="J112" s="67">
        <f t="shared" si="132"/>
        <v>0</v>
      </c>
      <c r="K112" s="67">
        <f t="shared" si="133"/>
        <v>0</v>
      </c>
      <c r="L112" s="67"/>
      <c r="M112" s="67"/>
      <c r="N112" s="67"/>
      <c r="O112" s="67">
        <f t="shared" si="134"/>
        <v>-1500</v>
      </c>
      <c r="P112" s="67">
        <f t="shared" si="135"/>
        <v>-1500</v>
      </c>
      <c r="Q112" s="67">
        <f t="shared" si="136"/>
        <v>-1500</v>
      </c>
      <c r="R112" s="44"/>
      <c r="S112" s="44"/>
      <c r="T112" s="44"/>
      <c r="U112" s="67">
        <f t="shared" ref="U112:U149" si="182">R112-L112</f>
        <v>0</v>
      </c>
      <c r="V112" s="67">
        <f t="shared" ref="V112:V149" si="183">S112-M112</f>
        <v>0</v>
      </c>
      <c r="W112" s="67">
        <f t="shared" ref="W112:W149" si="184">T112-N112</f>
        <v>0</v>
      </c>
      <c r="X112" s="33"/>
      <c r="Y112" s="33"/>
      <c r="Z112" s="33"/>
    </row>
    <row r="113" spans="1:26" ht="30.75" hidden="1" customHeight="1" x14ac:dyDescent="0.3">
      <c r="A113" s="9" t="s">
        <v>90</v>
      </c>
      <c r="B113" s="10" t="s">
        <v>89</v>
      </c>
      <c r="C113" s="42">
        <f t="shared" ref="C113:T113" si="185">C114</f>
        <v>0</v>
      </c>
      <c r="D113" s="42">
        <f t="shared" si="185"/>
        <v>0</v>
      </c>
      <c r="E113" s="42">
        <f t="shared" si="185"/>
        <v>0</v>
      </c>
      <c r="F113" s="94">
        <f t="shared" si="185"/>
        <v>0</v>
      </c>
      <c r="G113" s="94">
        <f t="shared" si="185"/>
        <v>0</v>
      </c>
      <c r="H113" s="94">
        <f t="shared" si="185"/>
        <v>0</v>
      </c>
      <c r="I113" s="66">
        <f t="shared" si="121"/>
        <v>0</v>
      </c>
      <c r="J113" s="66">
        <f t="shared" si="132"/>
        <v>0</v>
      </c>
      <c r="K113" s="66">
        <f t="shared" si="133"/>
        <v>0</v>
      </c>
      <c r="L113" s="66">
        <f t="shared" si="185"/>
        <v>0</v>
      </c>
      <c r="M113" s="66">
        <f t="shared" si="185"/>
        <v>0</v>
      </c>
      <c r="N113" s="66">
        <f t="shared" si="185"/>
        <v>0</v>
      </c>
      <c r="O113" s="66">
        <f t="shared" si="134"/>
        <v>0</v>
      </c>
      <c r="P113" s="66">
        <f t="shared" si="135"/>
        <v>0</v>
      </c>
      <c r="Q113" s="66">
        <f t="shared" si="136"/>
        <v>0</v>
      </c>
      <c r="R113" s="42">
        <f t="shared" si="185"/>
        <v>0</v>
      </c>
      <c r="S113" s="42">
        <f t="shared" si="185"/>
        <v>0</v>
      </c>
      <c r="T113" s="42">
        <f t="shared" si="185"/>
        <v>0</v>
      </c>
      <c r="U113" s="66">
        <f t="shared" si="182"/>
        <v>0</v>
      </c>
      <c r="V113" s="66">
        <f t="shared" si="183"/>
        <v>0</v>
      </c>
      <c r="W113" s="66">
        <f t="shared" si="184"/>
        <v>0</v>
      </c>
      <c r="X113" s="46"/>
      <c r="Y113" s="46"/>
      <c r="Z113" s="46"/>
    </row>
    <row r="114" spans="1:26" s="13" customFormat="1" ht="36" hidden="1" customHeight="1" x14ac:dyDescent="0.3">
      <c r="A114" s="11"/>
      <c r="B114" s="12" t="s">
        <v>248</v>
      </c>
      <c r="C114" s="44"/>
      <c r="D114" s="44"/>
      <c r="E114" s="44"/>
      <c r="F114" s="75"/>
      <c r="G114" s="75"/>
      <c r="H114" s="75"/>
      <c r="I114" s="67">
        <f t="shared" si="121"/>
        <v>0</v>
      </c>
      <c r="J114" s="67">
        <f t="shared" si="132"/>
        <v>0</v>
      </c>
      <c r="K114" s="67">
        <f t="shared" si="133"/>
        <v>0</v>
      </c>
      <c r="L114" s="67"/>
      <c r="M114" s="67"/>
      <c r="N114" s="67"/>
      <c r="O114" s="67">
        <f t="shared" si="134"/>
        <v>0</v>
      </c>
      <c r="P114" s="67">
        <f t="shared" si="135"/>
        <v>0</v>
      </c>
      <c r="Q114" s="67">
        <f t="shared" si="136"/>
        <v>0</v>
      </c>
      <c r="R114" s="44"/>
      <c r="S114" s="44"/>
      <c r="T114" s="44"/>
      <c r="U114" s="67">
        <f t="shared" si="182"/>
        <v>0</v>
      </c>
      <c r="V114" s="67">
        <f t="shared" si="183"/>
        <v>0</v>
      </c>
      <c r="W114" s="67">
        <f t="shared" si="184"/>
        <v>0</v>
      </c>
      <c r="X114" s="33"/>
      <c r="Y114" s="33"/>
      <c r="Z114" s="33"/>
    </row>
    <row r="115" spans="1:26" s="7" customFormat="1" ht="27.75" customHeight="1" x14ac:dyDescent="0.3">
      <c r="A115" s="4" t="s">
        <v>88</v>
      </c>
      <c r="B115" s="5" t="s">
        <v>87</v>
      </c>
      <c r="C115" s="37">
        <f t="shared" ref="C115:H115" si="186">C117+C120+C205+C233+C243+C244+C245+C248</f>
        <v>6156471.1111399997</v>
      </c>
      <c r="D115" s="37">
        <f t="shared" si="186"/>
        <v>3670624.9429699997</v>
      </c>
      <c r="E115" s="37">
        <f t="shared" si="186"/>
        <v>4120329.8630900001</v>
      </c>
      <c r="F115" s="6">
        <f t="shared" si="186"/>
        <v>6156471.1111399997</v>
      </c>
      <c r="G115" s="6">
        <f t="shared" si="186"/>
        <v>3670624.9429700002</v>
      </c>
      <c r="H115" s="6">
        <f t="shared" si="186"/>
        <v>4120329.8630901249</v>
      </c>
      <c r="I115" s="37">
        <f t="shared" si="121"/>
        <v>0</v>
      </c>
      <c r="J115" s="37">
        <f t="shared" si="132"/>
        <v>0</v>
      </c>
      <c r="K115" s="37">
        <f t="shared" si="133"/>
        <v>1.2479722499847412E-7</v>
      </c>
      <c r="L115" s="37">
        <f>L117+L120+L205+L233+L242+L243+L244+L245+L248</f>
        <v>0</v>
      </c>
      <c r="M115" s="37">
        <f>M117+M120+M205+M233+M242+M243+M244+M245+M248</f>
        <v>0</v>
      </c>
      <c r="N115" s="37">
        <f>N117+N120+N205+N233+N242+N243+N244+N245+N248</f>
        <v>0</v>
      </c>
      <c r="O115" s="37">
        <f t="shared" si="134"/>
        <v>-6156471.1111399997</v>
      </c>
      <c r="P115" s="37">
        <f t="shared" si="135"/>
        <v>-3670624.9429700002</v>
      </c>
      <c r="Q115" s="37">
        <f t="shared" si="136"/>
        <v>-4120329.8630901249</v>
      </c>
      <c r="R115" s="37">
        <f>R117+R120+R205+R233+R242+R243+R244+R245+R248</f>
        <v>0</v>
      </c>
      <c r="S115" s="37">
        <f>S117+S120+S205+S233+S242+S243+S244+S245+S248</f>
        <v>0</v>
      </c>
      <c r="T115" s="37">
        <f>T117+T120+T205+T233+T242+T243+T244+T245+T248</f>
        <v>0</v>
      </c>
      <c r="U115" s="37">
        <f t="shared" si="182"/>
        <v>0</v>
      </c>
      <c r="V115" s="37">
        <f t="shared" si="183"/>
        <v>0</v>
      </c>
      <c r="W115" s="37">
        <f t="shared" si="184"/>
        <v>0</v>
      </c>
      <c r="X115" s="47"/>
      <c r="Y115" s="47"/>
      <c r="Z115" s="47"/>
    </row>
    <row r="116" spans="1:26" s="7" customFormat="1" ht="38.25" customHeight="1" x14ac:dyDescent="0.3">
      <c r="A116" s="20" t="s">
        <v>86</v>
      </c>
      <c r="B116" s="5" t="s">
        <v>85</v>
      </c>
      <c r="C116" s="37">
        <f t="shared" ref="C116:H116" si="187">C117+C120+C205+C233</f>
        <v>6156471.1111399997</v>
      </c>
      <c r="D116" s="37">
        <f t="shared" si="187"/>
        <v>3670624.9429699997</v>
      </c>
      <c r="E116" s="37">
        <f t="shared" si="187"/>
        <v>4120329.8630900001</v>
      </c>
      <c r="F116" s="6">
        <f t="shared" si="187"/>
        <v>6156471.1111399997</v>
      </c>
      <c r="G116" s="6">
        <f t="shared" si="187"/>
        <v>3670624.9429700002</v>
      </c>
      <c r="H116" s="6">
        <f t="shared" si="187"/>
        <v>4120329.8630901249</v>
      </c>
      <c r="I116" s="37">
        <f t="shared" si="121"/>
        <v>0</v>
      </c>
      <c r="J116" s="37">
        <f t="shared" si="132"/>
        <v>0</v>
      </c>
      <c r="K116" s="37">
        <f t="shared" si="133"/>
        <v>1.2479722499847412E-7</v>
      </c>
      <c r="L116" s="37">
        <f>L117+L120+L205+L233</f>
        <v>0</v>
      </c>
      <c r="M116" s="37">
        <f>M117+M120+M205+M233</f>
        <v>0</v>
      </c>
      <c r="N116" s="37">
        <f>N117+N120+N205+N233</f>
        <v>0</v>
      </c>
      <c r="O116" s="37">
        <f t="shared" si="134"/>
        <v>-6156471.1111399997</v>
      </c>
      <c r="P116" s="37">
        <f t="shared" si="135"/>
        <v>-3670624.9429700002</v>
      </c>
      <c r="Q116" s="37">
        <f t="shared" si="136"/>
        <v>-4120329.8630901249</v>
      </c>
      <c r="R116" s="37">
        <f>R117+R120+R205+R233</f>
        <v>0</v>
      </c>
      <c r="S116" s="37">
        <f>S117+S120+S205+S233</f>
        <v>0</v>
      </c>
      <c r="T116" s="37">
        <f>T117+T120+T205+T233</f>
        <v>0</v>
      </c>
      <c r="U116" s="37">
        <f t="shared" si="182"/>
        <v>0</v>
      </c>
      <c r="V116" s="37">
        <f t="shared" si="183"/>
        <v>0</v>
      </c>
      <c r="W116" s="37">
        <f t="shared" si="184"/>
        <v>0</v>
      </c>
      <c r="X116" s="47"/>
      <c r="Y116" s="47"/>
      <c r="Z116" s="47"/>
    </row>
    <row r="117" spans="1:26" s="7" customFormat="1" ht="34.5" hidden="1" customHeight="1" x14ac:dyDescent="0.3">
      <c r="A117" s="20" t="s">
        <v>84</v>
      </c>
      <c r="B117" s="8" t="s">
        <v>83</v>
      </c>
      <c r="C117" s="37">
        <f>SUM(C118:C119)</f>
        <v>0</v>
      </c>
      <c r="D117" s="37">
        <f>D118+D119</f>
        <v>0</v>
      </c>
      <c r="E117" s="37">
        <f>E118+E119</f>
        <v>0</v>
      </c>
      <c r="F117" s="6">
        <f>SUM(F118:F119)</f>
        <v>0</v>
      </c>
      <c r="G117" s="6">
        <f>G118+G119</f>
        <v>0</v>
      </c>
      <c r="H117" s="6">
        <f>H118+H119</f>
        <v>0</v>
      </c>
      <c r="I117" s="65">
        <f t="shared" si="121"/>
        <v>0</v>
      </c>
      <c r="J117" s="65">
        <f t="shared" si="132"/>
        <v>0</v>
      </c>
      <c r="K117" s="65">
        <f t="shared" si="133"/>
        <v>0</v>
      </c>
      <c r="L117" s="65">
        <f>SUM(L118:L119)</f>
        <v>0</v>
      </c>
      <c r="M117" s="65">
        <f>M118+M119</f>
        <v>0</v>
      </c>
      <c r="N117" s="65">
        <f>N118+N119</f>
        <v>0</v>
      </c>
      <c r="O117" s="65">
        <f t="shared" si="134"/>
        <v>0</v>
      </c>
      <c r="P117" s="65">
        <f t="shared" si="135"/>
        <v>0</v>
      </c>
      <c r="Q117" s="65">
        <f t="shared" si="136"/>
        <v>0</v>
      </c>
      <c r="R117" s="37">
        <f>SUM(R118:R119)</f>
        <v>0</v>
      </c>
      <c r="S117" s="37">
        <f>S118+S119</f>
        <v>0</v>
      </c>
      <c r="T117" s="37">
        <f>T118+T119</f>
        <v>0</v>
      </c>
      <c r="U117" s="65">
        <f t="shared" si="182"/>
        <v>0</v>
      </c>
      <c r="V117" s="65">
        <f t="shared" si="183"/>
        <v>0</v>
      </c>
      <c r="W117" s="65">
        <f t="shared" si="184"/>
        <v>0</v>
      </c>
      <c r="X117" s="47"/>
      <c r="Y117" s="47"/>
      <c r="Z117" s="47"/>
    </row>
    <row r="118" spans="1:26" ht="36" hidden="1" customHeight="1" x14ac:dyDescent="0.3">
      <c r="A118" s="9" t="s">
        <v>82</v>
      </c>
      <c r="B118" s="21" t="s">
        <v>81</v>
      </c>
      <c r="C118" s="42"/>
      <c r="D118" s="42"/>
      <c r="E118" s="42"/>
      <c r="F118" s="94"/>
      <c r="G118" s="94"/>
      <c r="H118" s="94"/>
      <c r="I118" s="66">
        <f t="shared" si="121"/>
        <v>0</v>
      </c>
      <c r="J118" s="66">
        <f t="shared" si="132"/>
        <v>0</v>
      </c>
      <c r="K118" s="66">
        <f t="shared" si="133"/>
        <v>0</v>
      </c>
      <c r="L118" s="66"/>
      <c r="M118" s="66"/>
      <c r="N118" s="66"/>
      <c r="O118" s="66">
        <f t="shared" si="134"/>
        <v>0</v>
      </c>
      <c r="P118" s="66">
        <f t="shared" si="135"/>
        <v>0</v>
      </c>
      <c r="Q118" s="66">
        <f t="shared" si="136"/>
        <v>0</v>
      </c>
      <c r="R118" s="42"/>
      <c r="S118" s="42"/>
      <c r="T118" s="42"/>
      <c r="U118" s="66">
        <f t="shared" si="182"/>
        <v>0</v>
      </c>
      <c r="V118" s="66">
        <f t="shared" si="183"/>
        <v>0</v>
      </c>
      <c r="W118" s="66">
        <f t="shared" si="184"/>
        <v>0</v>
      </c>
      <c r="X118" s="46"/>
      <c r="Y118" s="46"/>
      <c r="Z118" s="46"/>
    </row>
    <row r="119" spans="1:26" ht="31.5" hidden="1" customHeight="1" x14ac:dyDescent="0.3">
      <c r="A119" s="9" t="s">
        <v>80</v>
      </c>
      <c r="B119" s="21" t="s">
        <v>79</v>
      </c>
      <c r="C119" s="41"/>
      <c r="D119" s="42"/>
      <c r="E119" s="42"/>
      <c r="F119" s="95"/>
      <c r="G119" s="94"/>
      <c r="H119" s="94"/>
      <c r="I119" s="66">
        <f t="shared" si="121"/>
        <v>0</v>
      </c>
      <c r="J119" s="66">
        <f t="shared" si="132"/>
        <v>0</v>
      </c>
      <c r="K119" s="66">
        <f t="shared" si="133"/>
        <v>0</v>
      </c>
      <c r="L119" s="66"/>
      <c r="M119" s="66"/>
      <c r="N119" s="66"/>
      <c r="O119" s="66">
        <f t="shared" si="134"/>
        <v>0</v>
      </c>
      <c r="P119" s="66">
        <f t="shared" si="135"/>
        <v>0</v>
      </c>
      <c r="Q119" s="66">
        <f t="shared" si="136"/>
        <v>0</v>
      </c>
      <c r="R119" s="41"/>
      <c r="S119" s="42"/>
      <c r="T119" s="42"/>
      <c r="U119" s="66">
        <f t="shared" si="182"/>
        <v>0</v>
      </c>
      <c r="V119" s="66">
        <f t="shared" si="183"/>
        <v>0</v>
      </c>
      <c r="W119" s="66">
        <f t="shared" si="184"/>
        <v>0</v>
      </c>
      <c r="X119" s="46"/>
      <c r="Y119" s="46"/>
      <c r="Z119" s="46"/>
    </row>
    <row r="120" spans="1:26" s="7" customFormat="1" ht="35.25" customHeight="1" x14ac:dyDescent="0.3">
      <c r="A120" s="4" t="s">
        <v>78</v>
      </c>
      <c r="B120" s="8" t="s">
        <v>77</v>
      </c>
      <c r="C120" s="37">
        <f>C121+C125+C126+C127+C133+C135+C136+C137+C141+C144+C145+C146+C147+C148+C151+C160+C163+C166+C167+C182</f>
        <v>3485726.6911399998</v>
      </c>
      <c r="D120" s="37">
        <f t="shared" ref="D120:H120" si="188">D121+D125+D126+D127+D133+D135+D136+D137+D141+D144+D145+D146+D147+D148+D151+D160+D163+D166+D167+D182</f>
        <v>1561014.5229699998</v>
      </c>
      <c r="E120" s="37">
        <f t="shared" si="188"/>
        <v>2023769.8430899999</v>
      </c>
      <c r="F120" s="6">
        <f t="shared" si="188"/>
        <v>3485726.6911399998</v>
      </c>
      <c r="G120" s="6">
        <f t="shared" si="188"/>
        <v>1561014.52297</v>
      </c>
      <c r="H120" s="6">
        <f t="shared" si="188"/>
        <v>2023769.8430901249</v>
      </c>
      <c r="I120" s="37">
        <f t="shared" si="121"/>
        <v>0</v>
      </c>
      <c r="J120" s="37">
        <f t="shared" si="132"/>
        <v>0</v>
      </c>
      <c r="K120" s="37">
        <f t="shared" si="133"/>
        <v>1.2503005564212799E-7</v>
      </c>
      <c r="L120" s="37">
        <f t="shared" ref="L120" si="189">L121+L125+L126+L127+L133+L135+L136+L137+L141+L144+L145+L146+L147+L148+L151+L160+L163+L166+L167+L182</f>
        <v>0</v>
      </c>
      <c r="M120" s="37">
        <f t="shared" ref="M120" si="190">M121+M125+M126+M127+M133+M135+M136+M137+M141+M144+M145+M146+M147+M148+M151+M160+M163+M166+M167+M182</f>
        <v>0</v>
      </c>
      <c r="N120" s="37">
        <f t="shared" ref="N120" si="191">N121+N125+N126+N127+N133+N135+N136+N137+N141+N144+N145+N146+N147+N148+N151+N160+N163+N166+N167+N182</f>
        <v>0</v>
      </c>
      <c r="O120" s="37">
        <f t="shared" si="134"/>
        <v>-3485726.6911399998</v>
      </c>
      <c r="P120" s="37">
        <f t="shared" si="135"/>
        <v>-1561014.52297</v>
      </c>
      <c r="Q120" s="37">
        <f t="shared" si="136"/>
        <v>-2023769.8430901249</v>
      </c>
      <c r="R120" s="37">
        <f t="shared" ref="R120" si="192">R121+R125+R126+R127+R133+R135+R136+R137+R141+R144+R145+R146+R147+R148+R151+R160+R163+R166+R167+R182</f>
        <v>0</v>
      </c>
      <c r="S120" s="37">
        <f t="shared" ref="S120" si="193">S121+S125+S126+S127+S133+S135+S136+S137+S141+S144+S145+S146+S147+S148+S151+S160+S163+S166+S167+S182</f>
        <v>0</v>
      </c>
      <c r="T120" s="37">
        <f t="shared" ref="T120" si="194">T121+T125+T126+T127+T133+T135+T136+T137+T141+T144+T145+T146+T147+T148+T151+T160+T163+T166+T167+T182</f>
        <v>0</v>
      </c>
      <c r="U120" s="37">
        <f t="shared" si="182"/>
        <v>0</v>
      </c>
      <c r="V120" s="37">
        <f t="shared" si="183"/>
        <v>0</v>
      </c>
      <c r="W120" s="37">
        <f t="shared" si="184"/>
        <v>0</v>
      </c>
      <c r="X120" s="47"/>
      <c r="Y120" s="47"/>
      <c r="Z120" s="47"/>
    </row>
    <row r="121" spans="1:26" ht="81.75" customHeight="1" x14ac:dyDescent="0.3">
      <c r="A121" s="22" t="s">
        <v>76</v>
      </c>
      <c r="B121" s="23" t="s">
        <v>75</v>
      </c>
      <c r="C121" s="38">
        <f t="shared" ref="C121:E121" si="195">SUM(C122:C124)</f>
        <v>119521.37</v>
      </c>
      <c r="D121" s="38">
        <f t="shared" si="195"/>
        <v>141981</v>
      </c>
      <c r="E121" s="38">
        <f t="shared" si="195"/>
        <v>106481</v>
      </c>
      <c r="F121" s="96">
        <f t="shared" ref="F121:H121" si="196">SUM(F122:F124)</f>
        <v>119521.37</v>
      </c>
      <c r="G121" s="96">
        <f t="shared" si="196"/>
        <v>141981</v>
      </c>
      <c r="H121" s="96">
        <f t="shared" si="196"/>
        <v>106481</v>
      </c>
      <c r="I121" s="38">
        <f t="shared" si="121"/>
        <v>0</v>
      </c>
      <c r="J121" s="38">
        <f t="shared" si="132"/>
        <v>0</v>
      </c>
      <c r="K121" s="38">
        <f t="shared" si="133"/>
        <v>0</v>
      </c>
      <c r="L121" s="38">
        <f>SUM(L122:L124)</f>
        <v>0</v>
      </c>
      <c r="M121" s="38">
        <f t="shared" ref="M121:N121" si="197">SUM(M122:M124)</f>
        <v>0</v>
      </c>
      <c r="N121" s="38">
        <f t="shared" si="197"/>
        <v>0</v>
      </c>
      <c r="O121" s="38">
        <f t="shared" si="134"/>
        <v>-119521.37</v>
      </c>
      <c r="P121" s="38">
        <f t="shared" si="135"/>
        <v>-141981</v>
      </c>
      <c r="Q121" s="38">
        <f t="shared" si="136"/>
        <v>-106481</v>
      </c>
      <c r="R121" s="38">
        <f>SUM(R122:R124)</f>
        <v>0</v>
      </c>
      <c r="S121" s="38">
        <f t="shared" ref="S121:T121" si="198">SUM(S122:S124)</f>
        <v>0</v>
      </c>
      <c r="T121" s="38">
        <f t="shared" si="198"/>
        <v>0</v>
      </c>
      <c r="U121" s="38">
        <f t="shared" si="182"/>
        <v>0</v>
      </c>
      <c r="V121" s="38">
        <f t="shared" si="183"/>
        <v>0</v>
      </c>
      <c r="W121" s="38">
        <f t="shared" si="184"/>
        <v>0</v>
      </c>
      <c r="X121" s="46"/>
      <c r="Y121" s="46"/>
      <c r="Z121" s="46"/>
    </row>
    <row r="122" spans="1:26" s="13" customFormat="1" ht="53.25" customHeight="1" x14ac:dyDescent="0.3">
      <c r="A122" s="24"/>
      <c r="B122" s="77" t="s">
        <v>74</v>
      </c>
      <c r="C122" s="39">
        <v>88230</v>
      </c>
      <c r="D122" s="39">
        <v>141981</v>
      </c>
      <c r="E122" s="39">
        <v>106481</v>
      </c>
      <c r="F122" s="97">
        <v>88230</v>
      </c>
      <c r="G122" s="97">
        <v>141981</v>
      </c>
      <c r="H122" s="97">
        <v>106481</v>
      </c>
      <c r="I122" s="39">
        <f t="shared" si="121"/>
        <v>0</v>
      </c>
      <c r="J122" s="39">
        <f t="shared" si="132"/>
        <v>0</v>
      </c>
      <c r="K122" s="39">
        <f t="shared" si="133"/>
        <v>0</v>
      </c>
      <c r="L122" s="39"/>
      <c r="M122" s="39"/>
      <c r="N122" s="39"/>
      <c r="O122" s="39">
        <f t="shared" si="134"/>
        <v>-88230</v>
      </c>
      <c r="P122" s="39">
        <f t="shared" si="135"/>
        <v>-141981</v>
      </c>
      <c r="Q122" s="39">
        <f t="shared" si="136"/>
        <v>-106481</v>
      </c>
      <c r="R122" s="39"/>
      <c r="S122" s="39"/>
      <c r="T122" s="39"/>
      <c r="U122" s="39">
        <f t="shared" si="182"/>
        <v>0</v>
      </c>
      <c r="V122" s="39">
        <f t="shared" si="183"/>
        <v>0</v>
      </c>
      <c r="W122" s="39">
        <f t="shared" si="184"/>
        <v>0</v>
      </c>
      <c r="X122" s="33"/>
      <c r="Y122" s="33"/>
      <c r="Z122" s="33"/>
    </row>
    <row r="123" spans="1:26" s="13" customFormat="1" ht="29.25" customHeight="1" x14ac:dyDescent="0.3">
      <c r="A123" s="25"/>
      <c r="B123" s="77" t="s">
        <v>73</v>
      </c>
      <c r="C123" s="39">
        <v>24050</v>
      </c>
      <c r="D123" s="39">
        <v>0</v>
      </c>
      <c r="E123" s="39">
        <v>0</v>
      </c>
      <c r="F123" s="97">
        <v>24050</v>
      </c>
      <c r="G123" s="97">
        <v>0</v>
      </c>
      <c r="H123" s="97">
        <v>0</v>
      </c>
      <c r="I123" s="39">
        <f t="shared" si="121"/>
        <v>0</v>
      </c>
      <c r="J123" s="39">
        <f t="shared" si="132"/>
        <v>0</v>
      </c>
      <c r="K123" s="39">
        <f t="shared" si="133"/>
        <v>0</v>
      </c>
      <c r="L123" s="39"/>
      <c r="M123" s="39"/>
      <c r="N123" s="39"/>
      <c r="O123" s="39">
        <f t="shared" si="134"/>
        <v>-24050</v>
      </c>
      <c r="P123" s="39">
        <f t="shared" si="135"/>
        <v>0</v>
      </c>
      <c r="Q123" s="39">
        <f t="shared" si="136"/>
        <v>0</v>
      </c>
      <c r="R123" s="39"/>
      <c r="S123" s="39"/>
      <c r="T123" s="39"/>
      <c r="U123" s="39">
        <f t="shared" si="182"/>
        <v>0</v>
      </c>
      <c r="V123" s="39">
        <f t="shared" si="183"/>
        <v>0</v>
      </c>
      <c r="W123" s="39">
        <f t="shared" si="184"/>
        <v>0</v>
      </c>
      <c r="X123" s="33"/>
      <c r="Y123" s="33"/>
      <c r="Z123" s="33"/>
    </row>
    <row r="124" spans="1:26" s="13" customFormat="1" ht="34.5" customHeight="1" x14ac:dyDescent="0.3">
      <c r="A124" s="25"/>
      <c r="B124" s="78" t="s">
        <v>289</v>
      </c>
      <c r="C124" s="39">
        <v>7241.37</v>
      </c>
      <c r="D124" s="39">
        <v>0</v>
      </c>
      <c r="E124" s="39">
        <v>0</v>
      </c>
      <c r="F124" s="97">
        <v>7241.37</v>
      </c>
      <c r="G124" s="97">
        <v>0</v>
      </c>
      <c r="H124" s="97">
        <v>0</v>
      </c>
      <c r="I124" s="39">
        <f t="shared" si="121"/>
        <v>0</v>
      </c>
      <c r="J124" s="39">
        <f t="shared" si="132"/>
        <v>0</v>
      </c>
      <c r="K124" s="39">
        <f t="shared" si="133"/>
        <v>0</v>
      </c>
      <c r="L124" s="39"/>
      <c r="M124" s="39"/>
      <c r="N124" s="39"/>
      <c r="O124" s="39">
        <f t="shared" si="134"/>
        <v>-7241.37</v>
      </c>
      <c r="P124" s="39">
        <f t="shared" si="135"/>
        <v>0</v>
      </c>
      <c r="Q124" s="39">
        <f t="shared" si="136"/>
        <v>0</v>
      </c>
      <c r="R124" s="39"/>
      <c r="S124" s="39"/>
      <c r="T124" s="39"/>
      <c r="U124" s="39">
        <f t="shared" si="182"/>
        <v>0</v>
      </c>
      <c r="V124" s="39">
        <f t="shared" si="183"/>
        <v>0</v>
      </c>
      <c r="W124" s="39">
        <f t="shared" si="184"/>
        <v>0</v>
      </c>
      <c r="X124" s="33"/>
      <c r="Y124" s="33"/>
      <c r="Z124" s="33"/>
    </row>
    <row r="125" spans="1:26" ht="113.25" hidden="1" customHeight="1" x14ac:dyDescent="0.3">
      <c r="A125" s="26" t="s">
        <v>72</v>
      </c>
      <c r="B125" s="23" t="s">
        <v>71</v>
      </c>
      <c r="C125" s="38"/>
      <c r="D125" s="38"/>
      <c r="E125" s="38"/>
      <c r="F125" s="96"/>
      <c r="G125" s="96"/>
      <c r="H125" s="96"/>
      <c r="I125" s="38">
        <f t="shared" si="121"/>
        <v>0</v>
      </c>
      <c r="J125" s="38">
        <f t="shared" si="132"/>
        <v>0</v>
      </c>
      <c r="K125" s="38">
        <f t="shared" si="133"/>
        <v>0</v>
      </c>
      <c r="L125" s="38"/>
      <c r="M125" s="38"/>
      <c r="N125" s="38"/>
      <c r="O125" s="38">
        <f t="shared" si="134"/>
        <v>0</v>
      </c>
      <c r="P125" s="38">
        <f t="shared" si="135"/>
        <v>0</v>
      </c>
      <c r="Q125" s="38">
        <f t="shared" si="136"/>
        <v>0</v>
      </c>
      <c r="R125" s="38"/>
      <c r="S125" s="38"/>
      <c r="T125" s="38"/>
      <c r="U125" s="38">
        <f t="shared" si="182"/>
        <v>0</v>
      </c>
      <c r="V125" s="38">
        <f t="shared" si="183"/>
        <v>0</v>
      </c>
      <c r="W125" s="38">
        <f t="shared" si="184"/>
        <v>0</v>
      </c>
      <c r="X125" s="46"/>
      <c r="Y125" s="46"/>
      <c r="Z125" s="46"/>
    </row>
    <row r="126" spans="1:26" ht="79.5" customHeight="1" x14ac:dyDescent="0.3">
      <c r="A126" s="26" t="s">
        <v>70</v>
      </c>
      <c r="B126" s="23" t="s">
        <v>69</v>
      </c>
      <c r="C126" s="38">
        <f>117015.3+72093.4</f>
        <v>189108.7</v>
      </c>
      <c r="D126" s="38">
        <v>81070.55</v>
      </c>
      <c r="E126" s="38">
        <v>0</v>
      </c>
      <c r="F126" s="96">
        <f>117015.3+72093.4</f>
        <v>189108.7</v>
      </c>
      <c r="G126" s="96">
        <v>81070.55</v>
      </c>
      <c r="H126" s="96">
        <v>0</v>
      </c>
      <c r="I126" s="38">
        <f t="shared" si="121"/>
        <v>0</v>
      </c>
      <c r="J126" s="38">
        <f t="shared" si="132"/>
        <v>0</v>
      </c>
      <c r="K126" s="38">
        <f t="shared" si="133"/>
        <v>0</v>
      </c>
      <c r="L126" s="38"/>
      <c r="M126" s="38"/>
      <c r="N126" s="38"/>
      <c r="O126" s="38">
        <f t="shared" si="134"/>
        <v>-189108.7</v>
      </c>
      <c r="P126" s="38">
        <f t="shared" si="135"/>
        <v>-81070.55</v>
      </c>
      <c r="Q126" s="38">
        <f t="shared" si="136"/>
        <v>0</v>
      </c>
      <c r="R126" s="38"/>
      <c r="S126" s="38"/>
      <c r="T126" s="38"/>
      <c r="U126" s="38">
        <f t="shared" si="182"/>
        <v>0</v>
      </c>
      <c r="V126" s="38">
        <f t="shared" si="183"/>
        <v>0</v>
      </c>
      <c r="W126" s="38">
        <f t="shared" si="184"/>
        <v>0</v>
      </c>
      <c r="X126" s="46"/>
      <c r="Y126" s="46"/>
      <c r="Z126" s="46"/>
    </row>
    <row r="127" spans="1:26" ht="49.5" customHeight="1" x14ac:dyDescent="0.3">
      <c r="A127" s="26" t="s">
        <v>68</v>
      </c>
      <c r="B127" s="27" t="s">
        <v>67</v>
      </c>
      <c r="C127" s="38">
        <f t="shared" ref="C127:E127" si="199">SUM(C128:C130)</f>
        <v>420</v>
      </c>
      <c r="D127" s="38">
        <f t="shared" si="199"/>
        <v>1296.4000000000001</v>
      </c>
      <c r="E127" s="38">
        <f t="shared" si="199"/>
        <v>0</v>
      </c>
      <c r="F127" s="96">
        <f t="shared" ref="F127:H127" si="200">SUM(F128:F130)</f>
        <v>420</v>
      </c>
      <c r="G127" s="96">
        <f t="shared" si="200"/>
        <v>1296.4000000000001</v>
      </c>
      <c r="H127" s="96">
        <f t="shared" si="200"/>
        <v>0</v>
      </c>
      <c r="I127" s="38">
        <f t="shared" si="121"/>
        <v>0</v>
      </c>
      <c r="J127" s="38">
        <f t="shared" si="132"/>
        <v>0</v>
      </c>
      <c r="K127" s="38">
        <f t="shared" si="133"/>
        <v>0</v>
      </c>
      <c r="L127" s="38">
        <f t="shared" ref="L127:N127" si="201">SUM(L128:L130)</f>
        <v>0</v>
      </c>
      <c r="M127" s="38">
        <f t="shared" si="201"/>
        <v>0</v>
      </c>
      <c r="N127" s="38">
        <f t="shared" si="201"/>
        <v>0</v>
      </c>
      <c r="O127" s="38">
        <f t="shared" si="134"/>
        <v>-420</v>
      </c>
      <c r="P127" s="38">
        <f t="shared" si="135"/>
        <v>-1296.4000000000001</v>
      </c>
      <c r="Q127" s="38">
        <f t="shared" si="136"/>
        <v>0</v>
      </c>
      <c r="R127" s="38">
        <f t="shared" ref="R127:T127" si="202">SUM(R128:R130)</f>
        <v>0</v>
      </c>
      <c r="S127" s="38">
        <f t="shared" si="202"/>
        <v>0</v>
      </c>
      <c r="T127" s="38">
        <f t="shared" si="202"/>
        <v>0</v>
      </c>
      <c r="U127" s="38">
        <f t="shared" si="182"/>
        <v>0</v>
      </c>
      <c r="V127" s="38">
        <f t="shared" si="183"/>
        <v>0</v>
      </c>
      <c r="W127" s="38">
        <f t="shared" si="184"/>
        <v>0</v>
      </c>
      <c r="X127" s="46"/>
      <c r="Y127" s="46"/>
      <c r="Z127" s="46"/>
    </row>
    <row r="128" spans="1:26" s="13" customFormat="1" ht="36" customHeight="1" x14ac:dyDescent="0.3">
      <c r="A128" s="25"/>
      <c r="B128" s="79" t="s">
        <v>356</v>
      </c>
      <c r="C128" s="39">
        <v>420</v>
      </c>
      <c r="D128" s="39">
        <v>1296.4000000000001</v>
      </c>
      <c r="E128" s="39">
        <v>0</v>
      </c>
      <c r="F128" s="97">
        <v>420</v>
      </c>
      <c r="G128" s="97">
        <v>1296.4000000000001</v>
      </c>
      <c r="H128" s="97">
        <v>0</v>
      </c>
      <c r="I128" s="39">
        <f t="shared" si="121"/>
        <v>0</v>
      </c>
      <c r="J128" s="39">
        <f t="shared" si="132"/>
        <v>0</v>
      </c>
      <c r="K128" s="39">
        <f t="shared" si="133"/>
        <v>0</v>
      </c>
      <c r="L128" s="39"/>
      <c r="M128" s="39"/>
      <c r="N128" s="39"/>
      <c r="O128" s="39">
        <f t="shared" si="134"/>
        <v>-420</v>
      </c>
      <c r="P128" s="39">
        <f t="shared" si="135"/>
        <v>-1296.4000000000001</v>
      </c>
      <c r="Q128" s="39">
        <f t="shared" si="136"/>
        <v>0</v>
      </c>
      <c r="R128" s="39"/>
      <c r="S128" s="39"/>
      <c r="T128" s="39"/>
      <c r="U128" s="39">
        <f t="shared" si="182"/>
        <v>0</v>
      </c>
      <c r="V128" s="39">
        <f t="shared" si="183"/>
        <v>0</v>
      </c>
      <c r="W128" s="39">
        <f t="shared" si="184"/>
        <v>0</v>
      </c>
      <c r="X128" s="33"/>
      <c r="Y128" s="33"/>
      <c r="Z128" s="33"/>
    </row>
    <row r="129" spans="1:26" s="13" customFormat="1" ht="39.75" hidden="1" customHeight="1" x14ac:dyDescent="0.3">
      <c r="A129" s="25"/>
      <c r="B129" s="77"/>
      <c r="C129" s="39"/>
      <c r="D129" s="39"/>
      <c r="E129" s="39"/>
      <c r="F129" s="97"/>
      <c r="G129" s="97"/>
      <c r="H129" s="97"/>
      <c r="I129" s="39">
        <f t="shared" si="121"/>
        <v>0</v>
      </c>
      <c r="J129" s="39">
        <f t="shared" si="132"/>
        <v>0</v>
      </c>
      <c r="K129" s="39">
        <f t="shared" si="133"/>
        <v>0</v>
      </c>
      <c r="L129" s="39"/>
      <c r="M129" s="39"/>
      <c r="N129" s="39"/>
      <c r="O129" s="39">
        <f t="shared" si="134"/>
        <v>0</v>
      </c>
      <c r="P129" s="39">
        <f t="shared" si="135"/>
        <v>0</v>
      </c>
      <c r="Q129" s="39">
        <f t="shared" si="136"/>
        <v>0</v>
      </c>
      <c r="R129" s="39"/>
      <c r="S129" s="39"/>
      <c r="T129" s="39"/>
      <c r="U129" s="39">
        <f t="shared" si="182"/>
        <v>0</v>
      </c>
      <c r="V129" s="39">
        <f t="shared" si="183"/>
        <v>0</v>
      </c>
      <c r="W129" s="39">
        <f t="shared" si="184"/>
        <v>0</v>
      </c>
      <c r="X129" s="33"/>
      <c r="Y129" s="33"/>
      <c r="Z129" s="33"/>
    </row>
    <row r="130" spans="1:26" s="13" customFormat="1" ht="39.75" hidden="1" customHeight="1" x14ac:dyDescent="0.3">
      <c r="A130" s="25"/>
      <c r="B130" s="77"/>
      <c r="C130" s="39"/>
      <c r="D130" s="39"/>
      <c r="E130" s="39"/>
      <c r="F130" s="97"/>
      <c r="G130" s="97"/>
      <c r="H130" s="97"/>
      <c r="I130" s="39">
        <f t="shared" si="121"/>
        <v>0</v>
      </c>
      <c r="J130" s="39">
        <f t="shared" si="132"/>
        <v>0</v>
      </c>
      <c r="K130" s="39">
        <f t="shared" si="133"/>
        <v>0</v>
      </c>
      <c r="L130" s="39"/>
      <c r="M130" s="39"/>
      <c r="N130" s="39"/>
      <c r="O130" s="39">
        <f t="shared" si="134"/>
        <v>0</v>
      </c>
      <c r="P130" s="39">
        <f t="shared" si="135"/>
        <v>0</v>
      </c>
      <c r="Q130" s="39">
        <f t="shared" si="136"/>
        <v>0</v>
      </c>
      <c r="R130" s="39"/>
      <c r="S130" s="39"/>
      <c r="T130" s="39"/>
      <c r="U130" s="39">
        <f t="shared" si="182"/>
        <v>0</v>
      </c>
      <c r="V130" s="39">
        <f t="shared" si="183"/>
        <v>0</v>
      </c>
      <c r="W130" s="39">
        <f t="shared" si="184"/>
        <v>0</v>
      </c>
      <c r="X130" s="33"/>
      <c r="Y130" s="33"/>
      <c r="Z130" s="33"/>
    </row>
    <row r="131" spans="1:26" s="13" customFormat="1" ht="39.75" hidden="1" customHeight="1" x14ac:dyDescent="0.3">
      <c r="A131" s="25"/>
      <c r="B131" s="77"/>
      <c r="C131" s="39"/>
      <c r="D131" s="39"/>
      <c r="E131" s="39"/>
      <c r="F131" s="97"/>
      <c r="G131" s="97"/>
      <c r="H131" s="97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3"/>
      <c r="Y131" s="33"/>
      <c r="Z131" s="33"/>
    </row>
    <row r="132" spans="1:26" s="13" customFormat="1" ht="39.75" hidden="1" customHeight="1" x14ac:dyDescent="0.3">
      <c r="A132" s="25"/>
      <c r="B132" s="77"/>
      <c r="C132" s="39"/>
      <c r="D132" s="39"/>
      <c r="E132" s="39"/>
      <c r="F132" s="97"/>
      <c r="G132" s="97"/>
      <c r="H132" s="97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3"/>
      <c r="Y132" s="33"/>
      <c r="Z132" s="33"/>
    </row>
    <row r="133" spans="1:26" ht="51" customHeight="1" x14ac:dyDescent="0.3">
      <c r="A133" s="26" t="s">
        <v>66</v>
      </c>
      <c r="B133" s="27" t="s">
        <v>65</v>
      </c>
      <c r="C133" s="38">
        <f>C134</f>
        <v>0</v>
      </c>
      <c r="D133" s="38">
        <f t="shared" ref="D133:H133" si="203">D134</f>
        <v>0</v>
      </c>
      <c r="E133" s="38">
        <f t="shared" si="203"/>
        <v>32029.3</v>
      </c>
      <c r="F133" s="96">
        <f>F134</f>
        <v>0</v>
      </c>
      <c r="G133" s="96">
        <f t="shared" si="203"/>
        <v>0</v>
      </c>
      <c r="H133" s="96">
        <f t="shared" si="203"/>
        <v>32029.3</v>
      </c>
      <c r="I133" s="38">
        <f t="shared" si="121"/>
        <v>0</v>
      </c>
      <c r="J133" s="38">
        <f t="shared" si="132"/>
        <v>0</v>
      </c>
      <c r="K133" s="38">
        <f t="shared" si="133"/>
        <v>0</v>
      </c>
      <c r="L133" s="38">
        <f t="shared" ref="L133" si="204">L134</f>
        <v>0</v>
      </c>
      <c r="M133" s="38">
        <f t="shared" ref="M133" si="205">M134</f>
        <v>0</v>
      </c>
      <c r="N133" s="38">
        <f t="shared" ref="N133" si="206">N134</f>
        <v>0</v>
      </c>
      <c r="O133" s="38">
        <f t="shared" si="134"/>
        <v>0</v>
      </c>
      <c r="P133" s="38">
        <f t="shared" si="135"/>
        <v>0</v>
      </c>
      <c r="Q133" s="38">
        <f t="shared" si="136"/>
        <v>-32029.3</v>
      </c>
      <c r="R133" s="38">
        <f t="shared" ref="R133" si="207">R134</f>
        <v>0</v>
      </c>
      <c r="S133" s="38">
        <f t="shared" ref="S133" si="208">S134</f>
        <v>0</v>
      </c>
      <c r="T133" s="38">
        <f t="shared" ref="T133" si="209">T134</f>
        <v>0</v>
      </c>
      <c r="U133" s="38">
        <f t="shared" si="182"/>
        <v>0</v>
      </c>
      <c r="V133" s="38">
        <f t="shared" si="183"/>
        <v>0</v>
      </c>
      <c r="W133" s="38">
        <f t="shared" si="184"/>
        <v>0</v>
      </c>
      <c r="X133" s="46"/>
      <c r="Y133" s="46"/>
      <c r="Z133" s="46"/>
    </row>
    <row r="134" spans="1:26" s="13" customFormat="1" ht="49.5" customHeight="1" x14ac:dyDescent="0.3">
      <c r="A134" s="25"/>
      <c r="B134" s="77" t="s">
        <v>373</v>
      </c>
      <c r="C134" s="39">
        <v>0</v>
      </c>
      <c r="D134" s="39">
        <v>0</v>
      </c>
      <c r="E134" s="39">
        <v>32029.3</v>
      </c>
      <c r="F134" s="97">
        <v>0</v>
      </c>
      <c r="G134" s="97">
        <v>0</v>
      </c>
      <c r="H134" s="97">
        <v>32029.3</v>
      </c>
      <c r="I134" s="40">
        <f t="shared" ref="I134:I135" si="210">F134-C134</f>
        <v>0</v>
      </c>
      <c r="J134" s="40">
        <f t="shared" ref="J134:J135" si="211">G134-D134</f>
        <v>0</v>
      </c>
      <c r="K134" s="40">
        <f t="shared" ref="K134:K135" si="212">H134-E134</f>
        <v>0</v>
      </c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3"/>
      <c r="Y134" s="33"/>
      <c r="Z134" s="33"/>
    </row>
    <row r="135" spans="1:26" ht="71.25" hidden="1" customHeight="1" x14ac:dyDescent="0.3">
      <c r="A135" s="89" t="s">
        <v>64</v>
      </c>
      <c r="B135" s="90" t="s">
        <v>362</v>
      </c>
      <c r="C135" s="38"/>
      <c r="D135" s="38"/>
      <c r="E135" s="38"/>
      <c r="F135" s="96"/>
      <c r="G135" s="96"/>
      <c r="H135" s="96"/>
      <c r="I135" s="41">
        <f t="shared" si="210"/>
        <v>0</v>
      </c>
      <c r="J135" s="41">
        <f t="shared" si="211"/>
        <v>0</v>
      </c>
      <c r="K135" s="41">
        <f t="shared" si="212"/>
        <v>0</v>
      </c>
      <c r="L135" s="38">
        <f t="shared" ref="L135:T135" si="213">SUM(L136:L136)</f>
        <v>0</v>
      </c>
      <c r="M135" s="38">
        <f t="shared" si="213"/>
        <v>0</v>
      </c>
      <c r="N135" s="38">
        <f t="shared" si="213"/>
        <v>0</v>
      </c>
      <c r="O135" s="38">
        <f t="shared" si="134"/>
        <v>0</v>
      </c>
      <c r="P135" s="38">
        <f t="shared" si="135"/>
        <v>0</v>
      </c>
      <c r="Q135" s="38">
        <f t="shared" si="136"/>
        <v>0</v>
      </c>
      <c r="R135" s="38">
        <f t="shared" si="213"/>
        <v>0</v>
      </c>
      <c r="S135" s="38">
        <f t="shared" si="213"/>
        <v>0</v>
      </c>
      <c r="T135" s="38">
        <f t="shared" si="213"/>
        <v>0</v>
      </c>
      <c r="U135" s="38">
        <f t="shared" si="182"/>
        <v>0</v>
      </c>
      <c r="V135" s="38">
        <f t="shared" si="183"/>
        <v>0</v>
      </c>
      <c r="W135" s="38">
        <f t="shared" si="184"/>
        <v>0</v>
      </c>
      <c r="X135" s="46"/>
      <c r="Y135" s="46"/>
      <c r="Z135" s="46"/>
    </row>
    <row r="136" spans="1:26" s="13" customFormat="1" ht="81.75" customHeight="1" x14ac:dyDescent="0.3">
      <c r="A136" s="26" t="s">
        <v>376</v>
      </c>
      <c r="B136" s="27" t="s">
        <v>375</v>
      </c>
      <c r="C136" s="38">
        <v>4390.25</v>
      </c>
      <c r="D136" s="38">
        <v>11049.41</v>
      </c>
      <c r="E136" s="38">
        <v>0</v>
      </c>
      <c r="F136" s="96">
        <v>4390.25</v>
      </c>
      <c r="G136" s="96">
        <v>11049.41</v>
      </c>
      <c r="H136" s="96">
        <v>0</v>
      </c>
      <c r="I136" s="41">
        <f t="shared" si="121"/>
        <v>0</v>
      </c>
      <c r="J136" s="41">
        <f t="shared" si="132"/>
        <v>0</v>
      </c>
      <c r="K136" s="41">
        <f t="shared" si="133"/>
        <v>0</v>
      </c>
      <c r="L136" s="40"/>
      <c r="M136" s="40"/>
      <c r="N136" s="40"/>
      <c r="O136" s="40">
        <f t="shared" si="134"/>
        <v>-4390.25</v>
      </c>
      <c r="P136" s="40">
        <f t="shared" si="135"/>
        <v>-11049.41</v>
      </c>
      <c r="Q136" s="40">
        <f t="shared" si="136"/>
        <v>0</v>
      </c>
      <c r="R136" s="40"/>
      <c r="S136" s="40"/>
      <c r="T136" s="40"/>
      <c r="U136" s="40">
        <f t="shared" si="182"/>
        <v>0</v>
      </c>
      <c r="V136" s="40">
        <f t="shared" si="183"/>
        <v>0</v>
      </c>
      <c r="W136" s="40">
        <f t="shared" si="184"/>
        <v>0</v>
      </c>
      <c r="X136" s="33"/>
      <c r="Y136" s="33"/>
      <c r="Z136" s="33"/>
    </row>
    <row r="137" spans="1:26" s="13" customFormat="1" ht="93" hidden="1" customHeight="1" x14ac:dyDescent="0.3">
      <c r="A137" s="91" t="s">
        <v>252</v>
      </c>
      <c r="B137" s="90" t="s">
        <v>251</v>
      </c>
      <c r="C137" s="38">
        <f>C138+C139+C140</f>
        <v>0</v>
      </c>
      <c r="D137" s="38">
        <f t="shared" ref="D137:E137" si="214">D138+D139+D140</f>
        <v>75</v>
      </c>
      <c r="E137" s="38">
        <f t="shared" si="214"/>
        <v>2455</v>
      </c>
      <c r="F137" s="96">
        <f>F138+F139+F140</f>
        <v>0</v>
      </c>
      <c r="G137" s="96">
        <f t="shared" ref="G137:H137" si="215">G138+G139+G140</f>
        <v>0</v>
      </c>
      <c r="H137" s="96">
        <f t="shared" si="215"/>
        <v>0</v>
      </c>
      <c r="I137" s="38">
        <f t="shared" si="121"/>
        <v>0</v>
      </c>
      <c r="J137" s="38">
        <f t="shared" si="132"/>
        <v>-75</v>
      </c>
      <c r="K137" s="38">
        <f t="shared" si="133"/>
        <v>-2455</v>
      </c>
      <c r="L137" s="38">
        <f>L138+L139+L140</f>
        <v>0</v>
      </c>
      <c r="M137" s="38">
        <f t="shared" ref="M137:N137" si="216">M138+M139+M140</f>
        <v>0</v>
      </c>
      <c r="N137" s="38">
        <f t="shared" si="216"/>
        <v>0</v>
      </c>
      <c r="O137" s="38">
        <f t="shared" si="134"/>
        <v>0</v>
      </c>
      <c r="P137" s="38">
        <f t="shared" si="135"/>
        <v>0</v>
      </c>
      <c r="Q137" s="38">
        <f t="shared" si="136"/>
        <v>0</v>
      </c>
      <c r="R137" s="38">
        <f>R138+R139+R140</f>
        <v>0</v>
      </c>
      <c r="S137" s="38">
        <f t="shared" ref="S137:T137" si="217">S138+S139+S140</f>
        <v>0</v>
      </c>
      <c r="T137" s="38">
        <f t="shared" si="217"/>
        <v>0</v>
      </c>
      <c r="U137" s="38">
        <f t="shared" si="182"/>
        <v>0</v>
      </c>
      <c r="V137" s="38">
        <f t="shared" si="183"/>
        <v>0</v>
      </c>
      <c r="W137" s="38">
        <f t="shared" si="184"/>
        <v>0</v>
      </c>
      <c r="X137" s="46"/>
      <c r="Y137" s="46"/>
      <c r="Z137" s="46"/>
    </row>
    <row r="138" spans="1:26" s="13" customFormat="1" ht="154.5" hidden="1" customHeight="1" x14ac:dyDescent="0.3">
      <c r="A138" s="35"/>
      <c r="B138" s="92" t="s">
        <v>374</v>
      </c>
      <c r="C138" s="39">
        <v>0</v>
      </c>
      <c r="D138" s="39">
        <v>75</v>
      </c>
      <c r="E138" s="39">
        <v>2455</v>
      </c>
      <c r="F138" s="97"/>
      <c r="G138" s="97"/>
      <c r="H138" s="97"/>
      <c r="I138" s="39">
        <f t="shared" si="121"/>
        <v>0</v>
      </c>
      <c r="J138" s="39">
        <f t="shared" si="132"/>
        <v>-75</v>
      </c>
      <c r="K138" s="39">
        <f t="shared" si="133"/>
        <v>-2455</v>
      </c>
      <c r="L138" s="39"/>
      <c r="M138" s="39"/>
      <c r="N138" s="39"/>
      <c r="O138" s="39">
        <f t="shared" si="134"/>
        <v>0</v>
      </c>
      <c r="P138" s="39">
        <f t="shared" si="135"/>
        <v>0</v>
      </c>
      <c r="Q138" s="39">
        <f t="shared" si="136"/>
        <v>0</v>
      </c>
      <c r="R138" s="39"/>
      <c r="S138" s="39"/>
      <c r="T138" s="39"/>
      <c r="U138" s="39">
        <f t="shared" si="182"/>
        <v>0</v>
      </c>
      <c r="V138" s="39">
        <f t="shared" si="183"/>
        <v>0</v>
      </c>
      <c r="W138" s="39">
        <f t="shared" si="184"/>
        <v>0</v>
      </c>
      <c r="X138" s="33"/>
      <c r="Y138" s="33"/>
      <c r="Z138" s="33"/>
    </row>
    <row r="139" spans="1:26" s="13" customFormat="1" ht="57" hidden="1" customHeight="1" x14ac:dyDescent="0.3">
      <c r="A139" s="35"/>
      <c r="B139" s="78"/>
      <c r="C139" s="39"/>
      <c r="D139" s="39"/>
      <c r="E139" s="39"/>
      <c r="F139" s="97"/>
      <c r="G139" s="97"/>
      <c r="H139" s="97"/>
      <c r="I139" s="39">
        <f t="shared" si="121"/>
        <v>0</v>
      </c>
      <c r="J139" s="39">
        <f t="shared" si="132"/>
        <v>0</v>
      </c>
      <c r="K139" s="39">
        <f t="shared" si="133"/>
        <v>0</v>
      </c>
      <c r="L139" s="39"/>
      <c r="M139" s="39"/>
      <c r="N139" s="39"/>
      <c r="O139" s="39">
        <f t="shared" si="134"/>
        <v>0</v>
      </c>
      <c r="P139" s="39">
        <f t="shared" si="135"/>
        <v>0</v>
      </c>
      <c r="Q139" s="39">
        <f t="shared" si="136"/>
        <v>0</v>
      </c>
      <c r="R139" s="39"/>
      <c r="S139" s="39"/>
      <c r="T139" s="39"/>
      <c r="U139" s="39">
        <f t="shared" si="182"/>
        <v>0</v>
      </c>
      <c r="V139" s="39">
        <f t="shared" si="183"/>
        <v>0</v>
      </c>
      <c r="W139" s="39">
        <f t="shared" si="184"/>
        <v>0</v>
      </c>
      <c r="X139" s="33"/>
      <c r="Y139" s="33"/>
      <c r="Z139" s="33"/>
    </row>
    <row r="140" spans="1:26" s="13" customFormat="1" ht="57" hidden="1" customHeight="1" x14ac:dyDescent="0.3">
      <c r="A140" s="35"/>
      <c r="B140" s="78"/>
      <c r="C140" s="40"/>
      <c r="D140" s="40"/>
      <c r="E140" s="40"/>
      <c r="F140" s="98"/>
      <c r="G140" s="98"/>
      <c r="H140" s="98"/>
      <c r="I140" s="39">
        <f t="shared" si="121"/>
        <v>0</v>
      </c>
      <c r="J140" s="39">
        <f t="shared" si="132"/>
        <v>0</v>
      </c>
      <c r="K140" s="39">
        <f t="shared" si="133"/>
        <v>0</v>
      </c>
      <c r="L140" s="39"/>
      <c r="M140" s="39"/>
      <c r="N140" s="39"/>
      <c r="O140" s="39">
        <f t="shared" si="134"/>
        <v>0</v>
      </c>
      <c r="P140" s="39">
        <f t="shared" si="135"/>
        <v>0</v>
      </c>
      <c r="Q140" s="39">
        <f t="shared" si="136"/>
        <v>0</v>
      </c>
      <c r="R140" s="39"/>
      <c r="S140" s="39"/>
      <c r="T140" s="39"/>
      <c r="U140" s="39">
        <f t="shared" si="182"/>
        <v>0</v>
      </c>
      <c r="V140" s="39">
        <f t="shared" si="183"/>
        <v>0</v>
      </c>
      <c r="W140" s="39">
        <f t="shared" si="184"/>
        <v>0</v>
      </c>
      <c r="X140" s="33"/>
      <c r="Y140" s="33"/>
      <c r="Z140" s="33"/>
    </row>
    <row r="141" spans="1:26" ht="66.75" hidden="1" customHeight="1" x14ac:dyDescent="0.3">
      <c r="A141" s="89" t="s">
        <v>63</v>
      </c>
      <c r="B141" s="90" t="s">
        <v>62</v>
      </c>
      <c r="C141" s="38">
        <f>SUM(C142:C143)</f>
        <v>0</v>
      </c>
      <c r="D141" s="38">
        <f t="shared" ref="D141:E141" si="218">SUM(D142:D143)</f>
        <v>0</v>
      </c>
      <c r="E141" s="38">
        <f t="shared" si="218"/>
        <v>0</v>
      </c>
      <c r="F141" s="96">
        <f>SUM(F142:F143)</f>
        <v>0</v>
      </c>
      <c r="G141" s="96">
        <f t="shared" ref="G141:H141" si="219">SUM(G142:G143)</f>
        <v>0</v>
      </c>
      <c r="H141" s="96">
        <f t="shared" si="219"/>
        <v>0</v>
      </c>
      <c r="I141" s="38">
        <f t="shared" si="121"/>
        <v>0</v>
      </c>
      <c r="J141" s="38">
        <f t="shared" si="132"/>
        <v>0</v>
      </c>
      <c r="K141" s="38">
        <f t="shared" si="133"/>
        <v>0</v>
      </c>
      <c r="L141" s="38">
        <f t="shared" ref="L141:N141" si="220">SUM(L142:L143)</f>
        <v>0</v>
      </c>
      <c r="M141" s="38">
        <f t="shared" si="220"/>
        <v>0</v>
      </c>
      <c r="N141" s="38">
        <f t="shared" si="220"/>
        <v>0</v>
      </c>
      <c r="O141" s="38">
        <f t="shared" si="134"/>
        <v>0</v>
      </c>
      <c r="P141" s="38">
        <f t="shared" si="135"/>
        <v>0</v>
      </c>
      <c r="Q141" s="38">
        <f t="shared" si="136"/>
        <v>0</v>
      </c>
      <c r="R141" s="38">
        <f t="shared" ref="R141:T141" si="221">SUM(R142:R143)</f>
        <v>0</v>
      </c>
      <c r="S141" s="38">
        <f t="shared" si="221"/>
        <v>0</v>
      </c>
      <c r="T141" s="38">
        <f t="shared" si="221"/>
        <v>0</v>
      </c>
      <c r="U141" s="38">
        <f t="shared" si="182"/>
        <v>0</v>
      </c>
      <c r="V141" s="38">
        <f t="shared" si="183"/>
        <v>0</v>
      </c>
      <c r="W141" s="38">
        <f t="shared" si="184"/>
        <v>0</v>
      </c>
      <c r="X141" s="46"/>
      <c r="Y141" s="46"/>
      <c r="Z141" s="46"/>
    </row>
    <row r="142" spans="1:26" s="13" customFormat="1" ht="51.75" hidden="1" customHeight="1" x14ac:dyDescent="0.3">
      <c r="A142" s="25"/>
      <c r="B142" s="78"/>
      <c r="C142" s="39"/>
      <c r="D142" s="39"/>
      <c r="E142" s="39"/>
      <c r="F142" s="97"/>
      <c r="G142" s="97"/>
      <c r="H142" s="97"/>
      <c r="I142" s="39">
        <f t="shared" si="121"/>
        <v>0</v>
      </c>
      <c r="J142" s="39">
        <f t="shared" si="132"/>
        <v>0</v>
      </c>
      <c r="K142" s="39">
        <f t="shared" si="133"/>
        <v>0</v>
      </c>
      <c r="L142" s="39"/>
      <c r="M142" s="39"/>
      <c r="N142" s="39"/>
      <c r="O142" s="39">
        <f t="shared" si="134"/>
        <v>0</v>
      </c>
      <c r="P142" s="39">
        <f t="shared" si="135"/>
        <v>0</v>
      </c>
      <c r="Q142" s="39">
        <f t="shared" si="136"/>
        <v>0</v>
      </c>
      <c r="R142" s="39"/>
      <c r="S142" s="39"/>
      <c r="T142" s="39"/>
      <c r="U142" s="39">
        <f t="shared" si="182"/>
        <v>0</v>
      </c>
      <c r="V142" s="39">
        <f t="shared" si="183"/>
        <v>0</v>
      </c>
      <c r="W142" s="39">
        <f t="shared" si="184"/>
        <v>0</v>
      </c>
      <c r="X142" s="33"/>
      <c r="Y142" s="33"/>
      <c r="Z142" s="33"/>
    </row>
    <row r="143" spans="1:26" s="13" customFormat="1" ht="51.75" hidden="1" customHeight="1" x14ac:dyDescent="0.3">
      <c r="A143" s="25"/>
      <c r="B143" s="78"/>
      <c r="C143" s="39"/>
      <c r="D143" s="39"/>
      <c r="E143" s="39"/>
      <c r="F143" s="97"/>
      <c r="G143" s="97"/>
      <c r="H143" s="97"/>
      <c r="I143" s="39">
        <f t="shared" si="121"/>
        <v>0</v>
      </c>
      <c r="J143" s="39">
        <f t="shared" si="132"/>
        <v>0</v>
      </c>
      <c r="K143" s="39">
        <f t="shared" si="133"/>
        <v>0</v>
      </c>
      <c r="L143" s="39"/>
      <c r="M143" s="39"/>
      <c r="N143" s="39"/>
      <c r="O143" s="39">
        <f t="shared" si="134"/>
        <v>0</v>
      </c>
      <c r="P143" s="39">
        <f t="shared" si="135"/>
        <v>0</v>
      </c>
      <c r="Q143" s="39">
        <f t="shared" si="136"/>
        <v>0</v>
      </c>
      <c r="R143" s="39"/>
      <c r="S143" s="39"/>
      <c r="T143" s="39"/>
      <c r="U143" s="39">
        <f t="shared" si="182"/>
        <v>0</v>
      </c>
      <c r="V143" s="39">
        <f t="shared" si="183"/>
        <v>0</v>
      </c>
      <c r="W143" s="39">
        <f t="shared" si="184"/>
        <v>0</v>
      </c>
      <c r="X143" s="33"/>
      <c r="Y143" s="33"/>
      <c r="Z143" s="33"/>
    </row>
    <row r="144" spans="1:26" ht="64.5" hidden="1" customHeight="1" x14ac:dyDescent="0.3">
      <c r="A144" s="26" t="s">
        <v>61</v>
      </c>
      <c r="B144" s="27" t="s">
        <v>60</v>
      </c>
      <c r="C144" s="38"/>
      <c r="D144" s="38"/>
      <c r="E144" s="38"/>
      <c r="F144" s="96"/>
      <c r="G144" s="96"/>
      <c r="H144" s="96"/>
      <c r="I144" s="38">
        <f t="shared" si="121"/>
        <v>0</v>
      </c>
      <c r="J144" s="38">
        <f t="shared" si="132"/>
        <v>0</v>
      </c>
      <c r="K144" s="38">
        <f t="shared" si="133"/>
        <v>0</v>
      </c>
      <c r="L144" s="38"/>
      <c r="M144" s="38"/>
      <c r="N144" s="38"/>
      <c r="O144" s="38">
        <f t="shared" si="134"/>
        <v>0</v>
      </c>
      <c r="P144" s="38">
        <f t="shared" si="135"/>
        <v>0</v>
      </c>
      <c r="Q144" s="38">
        <f t="shared" si="136"/>
        <v>0</v>
      </c>
      <c r="R144" s="38"/>
      <c r="S144" s="38"/>
      <c r="T144" s="38"/>
      <c r="U144" s="38">
        <f t="shared" si="182"/>
        <v>0</v>
      </c>
      <c r="V144" s="38">
        <f t="shared" si="183"/>
        <v>0</v>
      </c>
      <c r="W144" s="38">
        <f t="shared" si="184"/>
        <v>0</v>
      </c>
      <c r="X144" s="46"/>
      <c r="Y144" s="46"/>
      <c r="Z144" s="46"/>
    </row>
    <row r="145" spans="1:26" ht="79.5" hidden="1" customHeight="1" x14ac:dyDescent="0.3">
      <c r="A145" s="26" t="s">
        <v>59</v>
      </c>
      <c r="B145" s="27" t="s">
        <v>58</v>
      </c>
      <c r="C145" s="38"/>
      <c r="D145" s="38"/>
      <c r="E145" s="38"/>
      <c r="F145" s="96"/>
      <c r="G145" s="96"/>
      <c r="H145" s="96"/>
      <c r="I145" s="38">
        <f t="shared" si="121"/>
        <v>0</v>
      </c>
      <c r="J145" s="38">
        <f t="shared" si="132"/>
        <v>0</v>
      </c>
      <c r="K145" s="38">
        <f t="shared" si="133"/>
        <v>0</v>
      </c>
      <c r="L145" s="38"/>
      <c r="M145" s="38"/>
      <c r="N145" s="38"/>
      <c r="O145" s="38">
        <f t="shared" si="134"/>
        <v>0</v>
      </c>
      <c r="P145" s="38">
        <f t="shared" si="135"/>
        <v>0</v>
      </c>
      <c r="Q145" s="38">
        <f t="shared" si="136"/>
        <v>0</v>
      </c>
      <c r="R145" s="38"/>
      <c r="S145" s="38"/>
      <c r="T145" s="38"/>
      <c r="U145" s="38">
        <f t="shared" si="182"/>
        <v>0</v>
      </c>
      <c r="V145" s="38">
        <f t="shared" si="183"/>
        <v>0</v>
      </c>
      <c r="W145" s="38">
        <f t="shared" si="184"/>
        <v>0</v>
      </c>
      <c r="X145" s="46"/>
      <c r="Y145" s="46"/>
      <c r="Z145" s="46"/>
    </row>
    <row r="146" spans="1:26" ht="65.25" customHeight="1" x14ac:dyDescent="0.3">
      <c r="A146" s="26" t="s">
        <v>57</v>
      </c>
      <c r="B146" s="27" t="s">
        <v>56</v>
      </c>
      <c r="C146" s="38">
        <v>68354.899999999994</v>
      </c>
      <c r="D146" s="38">
        <v>68354.899999999994</v>
      </c>
      <c r="E146" s="38">
        <v>75393.7</v>
      </c>
      <c r="F146" s="96">
        <v>68354.899999999994</v>
      </c>
      <c r="G146" s="96">
        <v>68354.899999999994</v>
      </c>
      <c r="H146" s="96">
        <v>75393.7</v>
      </c>
      <c r="I146" s="38">
        <f t="shared" si="121"/>
        <v>0</v>
      </c>
      <c r="J146" s="38">
        <f t="shared" si="132"/>
        <v>0</v>
      </c>
      <c r="K146" s="38">
        <f t="shared" si="133"/>
        <v>0</v>
      </c>
      <c r="L146" s="38"/>
      <c r="M146" s="38"/>
      <c r="N146" s="38"/>
      <c r="O146" s="38">
        <f t="shared" si="134"/>
        <v>-68354.899999999994</v>
      </c>
      <c r="P146" s="38">
        <f t="shared" si="135"/>
        <v>-68354.899999999994</v>
      </c>
      <c r="Q146" s="38">
        <f t="shared" si="136"/>
        <v>-75393.7</v>
      </c>
      <c r="R146" s="38"/>
      <c r="S146" s="38"/>
      <c r="T146" s="38"/>
      <c r="U146" s="38">
        <f t="shared" si="182"/>
        <v>0</v>
      </c>
      <c r="V146" s="38">
        <f t="shared" si="183"/>
        <v>0</v>
      </c>
      <c r="W146" s="38">
        <f t="shared" si="184"/>
        <v>0</v>
      </c>
      <c r="X146" s="46"/>
      <c r="Y146" s="46"/>
      <c r="Z146" s="46"/>
    </row>
    <row r="147" spans="1:26" ht="35.25" customHeight="1" x14ac:dyDescent="0.3">
      <c r="A147" s="26" t="s">
        <v>55</v>
      </c>
      <c r="B147" s="27" t="s">
        <v>54</v>
      </c>
      <c r="C147" s="38">
        <v>9702.2000000000007</v>
      </c>
      <c r="D147" s="38">
        <v>7367.33</v>
      </c>
      <c r="E147" s="38">
        <v>6817.6</v>
      </c>
      <c r="F147" s="96">
        <v>9702.2000000000007</v>
      </c>
      <c r="G147" s="96">
        <v>7367.33</v>
      </c>
      <c r="H147" s="96">
        <v>6817.6</v>
      </c>
      <c r="I147" s="38">
        <f t="shared" si="121"/>
        <v>0</v>
      </c>
      <c r="J147" s="38">
        <f t="shared" si="132"/>
        <v>0</v>
      </c>
      <c r="K147" s="38">
        <f t="shared" si="133"/>
        <v>0</v>
      </c>
      <c r="L147" s="38"/>
      <c r="M147" s="38"/>
      <c r="N147" s="38"/>
      <c r="O147" s="38">
        <f t="shared" si="134"/>
        <v>-9702.2000000000007</v>
      </c>
      <c r="P147" s="38">
        <f t="shared" si="135"/>
        <v>-7367.33</v>
      </c>
      <c r="Q147" s="38">
        <f t="shared" si="136"/>
        <v>-6817.6</v>
      </c>
      <c r="R147" s="38"/>
      <c r="S147" s="38"/>
      <c r="T147" s="38"/>
      <c r="U147" s="38">
        <f t="shared" si="182"/>
        <v>0</v>
      </c>
      <c r="V147" s="38">
        <f t="shared" si="183"/>
        <v>0</v>
      </c>
      <c r="W147" s="38">
        <f t="shared" si="184"/>
        <v>0</v>
      </c>
      <c r="X147" s="46"/>
      <c r="Y147" s="46"/>
      <c r="Z147" s="46"/>
    </row>
    <row r="148" spans="1:26" ht="38.25" customHeight="1" x14ac:dyDescent="0.3">
      <c r="A148" s="26" t="s">
        <v>53</v>
      </c>
      <c r="B148" s="27" t="s">
        <v>52</v>
      </c>
      <c r="C148" s="41">
        <f>SUM(C149:C150)</f>
        <v>12810.060000000001</v>
      </c>
      <c r="D148" s="41">
        <f t="shared" ref="D148:E148" si="222">SUM(D149:D150)</f>
        <v>113419.98999999999</v>
      </c>
      <c r="E148" s="41">
        <f t="shared" si="222"/>
        <v>544.96</v>
      </c>
      <c r="F148" s="95">
        <f>SUM(F149:F150)</f>
        <v>12810.060000000001</v>
      </c>
      <c r="G148" s="95">
        <f t="shared" ref="G148:H148" si="223">SUM(G149:G150)</f>
        <v>113419.98999999999</v>
      </c>
      <c r="H148" s="95">
        <f t="shared" si="223"/>
        <v>544.96</v>
      </c>
      <c r="I148" s="41">
        <f t="shared" si="121"/>
        <v>0</v>
      </c>
      <c r="J148" s="41">
        <f t="shared" si="132"/>
        <v>0</v>
      </c>
      <c r="K148" s="41">
        <f t="shared" si="133"/>
        <v>0</v>
      </c>
      <c r="L148" s="41">
        <f>SUM(L149:L150)</f>
        <v>0</v>
      </c>
      <c r="M148" s="41">
        <f t="shared" ref="M148:N148" si="224">SUM(M149:M150)</f>
        <v>0</v>
      </c>
      <c r="N148" s="41">
        <f t="shared" si="224"/>
        <v>0</v>
      </c>
      <c r="O148" s="41">
        <f t="shared" si="134"/>
        <v>-12810.060000000001</v>
      </c>
      <c r="P148" s="41">
        <f t="shared" si="135"/>
        <v>-113419.98999999999</v>
      </c>
      <c r="Q148" s="41">
        <f t="shared" si="136"/>
        <v>-544.96</v>
      </c>
      <c r="R148" s="41">
        <f>SUM(R149:R150)</f>
        <v>0</v>
      </c>
      <c r="S148" s="41">
        <f t="shared" ref="S148:T148" si="225">SUM(S149:S150)</f>
        <v>0</v>
      </c>
      <c r="T148" s="41">
        <f t="shared" si="225"/>
        <v>0</v>
      </c>
      <c r="U148" s="41">
        <f t="shared" si="182"/>
        <v>0</v>
      </c>
      <c r="V148" s="41">
        <f t="shared" si="183"/>
        <v>0</v>
      </c>
      <c r="W148" s="41">
        <f t="shared" si="184"/>
        <v>0</v>
      </c>
      <c r="X148" s="46"/>
      <c r="Y148" s="46"/>
      <c r="Z148" s="46"/>
    </row>
    <row r="149" spans="1:26" s="13" customFormat="1" ht="36.75" customHeight="1" x14ac:dyDescent="0.3">
      <c r="A149" s="25"/>
      <c r="B149" s="78" t="s">
        <v>282</v>
      </c>
      <c r="C149" s="39">
        <v>530.27</v>
      </c>
      <c r="D149" s="39">
        <v>533.79</v>
      </c>
      <c r="E149" s="39">
        <v>544.96</v>
      </c>
      <c r="F149" s="97">
        <v>530.27</v>
      </c>
      <c r="G149" s="97">
        <v>533.79</v>
      </c>
      <c r="H149" s="97">
        <v>544.96</v>
      </c>
      <c r="I149" s="39">
        <f t="shared" ref="I149:I214" si="226">F149-C149</f>
        <v>0</v>
      </c>
      <c r="J149" s="39">
        <f t="shared" si="132"/>
        <v>0</v>
      </c>
      <c r="K149" s="39">
        <f t="shared" si="133"/>
        <v>0</v>
      </c>
      <c r="L149" s="39"/>
      <c r="M149" s="39"/>
      <c r="N149" s="39"/>
      <c r="O149" s="39">
        <f t="shared" si="134"/>
        <v>-530.27</v>
      </c>
      <c r="P149" s="39">
        <f t="shared" si="135"/>
        <v>-533.79</v>
      </c>
      <c r="Q149" s="39">
        <f t="shared" si="136"/>
        <v>-544.96</v>
      </c>
      <c r="R149" s="39"/>
      <c r="S149" s="39"/>
      <c r="T149" s="39"/>
      <c r="U149" s="39">
        <f t="shared" si="182"/>
        <v>0</v>
      </c>
      <c r="V149" s="39">
        <f t="shared" si="183"/>
        <v>0</v>
      </c>
      <c r="W149" s="39">
        <f t="shared" si="184"/>
        <v>0</v>
      </c>
      <c r="X149" s="33"/>
      <c r="Y149" s="33"/>
      <c r="Z149" s="33"/>
    </row>
    <row r="150" spans="1:26" s="13" customFormat="1" ht="48.75" customHeight="1" x14ac:dyDescent="0.3">
      <c r="A150" s="25"/>
      <c r="B150" s="79" t="s">
        <v>341</v>
      </c>
      <c r="C150" s="39">
        <v>12279.79</v>
      </c>
      <c r="D150" s="39">
        <v>112886.2</v>
      </c>
      <c r="E150" s="39">
        <v>0</v>
      </c>
      <c r="F150" s="97">
        <v>12279.79</v>
      </c>
      <c r="G150" s="97">
        <v>112886.2</v>
      </c>
      <c r="H150" s="97">
        <v>0</v>
      </c>
      <c r="I150" s="39">
        <f t="shared" si="226"/>
        <v>0</v>
      </c>
      <c r="J150" s="39">
        <f t="shared" si="132"/>
        <v>0</v>
      </c>
      <c r="K150" s="39">
        <f t="shared" si="133"/>
        <v>0</v>
      </c>
      <c r="L150" s="39"/>
      <c r="M150" s="39"/>
      <c r="N150" s="39"/>
      <c r="O150" s="39">
        <f t="shared" si="134"/>
        <v>-12279.79</v>
      </c>
      <c r="P150" s="39">
        <f t="shared" si="135"/>
        <v>-112886.2</v>
      </c>
      <c r="Q150" s="39">
        <f t="shared" si="136"/>
        <v>0</v>
      </c>
      <c r="R150" s="39"/>
      <c r="S150" s="39"/>
      <c r="T150" s="39"/>
      <c r="U150" s="39">
        <f t="shared" ref="U150:U215" si="227">R150-L150</f>
        <v>0</v>
      </c>
      <c r="V150" s="39">
        <f t="shared" ref="V150:V215" si="228">S150-M150</f>
        <v>0</v>
      </c>
      <c r="W150" s="39">
        <f t="shared" ref="W150:W215" si="229">T150-N150</f>
        <v>0</v>
      </c>
      <c r="X150" s="33"/>
      <c r="Y150" s="33"/>
      <c r="Z150" s="33"/>
    </row>
    <row r="151" spans="1:26" ht="39" customHeight="1" x14ac:dyDescent="0.3">
      <c r="A151" s="26" t="s">
        <v>51</v>
      </c>
      <c r="B151" s="27" t="s">
        <v>50</v>
      </c>
      <c r="C151" s="38">
        <f t="shared" ref="C151:E151" si="230">SUM(C152:C157)</f>
        <v>275506.31</v>
      </c>
      <c r="D151" s="38">
        <f t="shared" si="230"/>
        <v>59200</v>
      </c>
      <c r="E151" s="38">
        <f t="shared" si="230"/>
        <v>0</v>
      </c>
      <c r="F151" s="96">
        <f t="shared" ref="F151:H151" si="231">SUM(F152:F157)</f>
        <v>262971.28999999998</v>
      </c>
      <c r="G151" s="96">
        <f t="shared" si="231"/>
        <v>59200</v>
      </c>
      <c r="H151" s="96">
        <f t="shared" si="231"/>
        <v>0</v>
      </c>
      <c r="I151" s="38">
        <f t="shared" si="226"/>
        <v>-12535.020000000019</v>
      </c>
      <c r="J151" s="38">
        <f t="shared" si="132"/>
        <v>0</v>
      </c>
      <c r="K151" s="38">
        <f t="shared" si="133"/>
        <v>0</v>
      </c>
      <c r="L151" s="38">
        <f>SUM(L152:L159)</f>
        <v>0</v>
      </c>
      <c r="M151" s="38">
        <f>SUM(M152:M159)</f>
        <v>0</v>
      </c>
      <c r="N151" s="38">
        <f>SUM(N152:N159)</f>
        <v>0</v>
      </c>
      <c r="O151" s="38">
        <f t="shared" si="134"/>
        <v>-262971.28999999998</v>
      </c>
      <c r="P151" s="38">
        <f t="shared" si="135"/>
        <v>-59200</v>
      </c>
      <c r="Q151" s="38">
        <f t="shared" si="136"/>
        <v>0</v>
      </c>
      <c r="R151" s="38">
        <f>SUM(R152:R159)</f>
        <v>0</v>
      </c>
      <c r="S151" s="38">
        <f>SUM(S152:S159)</f>
        <v>0</v>
      </c>
      <c r="T151" s="38">
        <f>SUM(T152:T159)</f>
        <v>0</v>
      </c>
      <c r="U151" s="38">
        <f t="shared" si="227"/>
        <v>0</v>
      </c>
      <c r="V151" s="38">
        <f t="shared" si="228"/>
        <v>0</v>
      </c>
      <c r="W151" s="38">
        <f t="shared" si="229"/>
        <v>0</v>
      </c>
      <c r="X151" s="46"/>
      <c r="Y151" s="46"/>
      <c r="Z151" s="46"/>
    </row>
    <row r="152" spans="1:26" s="13" customFormat="1" ht="52.5" hidden="1" customHeight="1" x14ac:dyDescent="0.3">
      <c r="A152" s="25"/>
      <c r="B152" s="80" t="s">
        <v>299</v>
      </c>
      <c r="C152" s="39"/>
      <c r="D152" s="39"/>
      <c r="E152" s="39"/>
      <c r="F152" s="97"/>
      <c r="G152" s="97"/>
      <c r="H152" s="97"/>
      <c r="I152" s="39">
        <f t="shared" si="226"/>
        <v>0</v>
      </c>
      <c r="J152" s="39">
        <f t="shared" ref="J152:J217" si="232">G152-D152</f>
        <v>0</v>
      </c>
      <c r="K152" s="39">
        <f t="shared" ref="K152:K217" si="233">H152-E152</f>
        <v>0</v>
      </c>
      <c r="L152" s="39"/>
      <c r="M152" s="39"/>
      <c r="N152" s="39"/>
      <c r="O152" s="39">
        <f t="shared" ref="O152:O217" si="234">L152-F152</f>
        <v>0</v>
      </c>
      <c r="P152" s="39">
        <f t="shared" ref="P152:P217" si="235">M152-G152</f>
        <v>0</v>
      </c>
      <c r="Q152" s="39">
        <f t="shared" ref="Q152:Q217" si="236">N152-H152</f>
        <v>0</v>
      </c>
      <c r="R152" s="39"/>
      <c r="S152" s="39"/>
      <c r="T152" s="39"/>
      <c r="U152" s="39">
        <f t="shared" si="227"/>
        <v>0</v>
      </c>
      <c r="V152" s="39">
        <f t="shared" si="228"/>
        <v>0</v>
      </c>
      <c r="W152" s="39">
        <f t="shared" si="229"/>
        <v>0</v>
      </c>
      <c r="X152" s="33"/>
      <c r="Y152" s="33"/>
      <c r="Z152" s="33"/>
    </row>
    <row r="153" spans="1:26" s="13" customFormat="1" ht="25.5" customHeight="1" x14ac:dyDescent="0.3">
      <c r="A153" s="25"/>
      <c r="B153" s="80" t="s">
        <v>370</v>
      </c>
      <c r="C153" s="39">
        <v>260209.61</v>
      </c>
      <c r="D153" s="39">
        <v>0</v>
      </c>
      <c r="E153" s="39">
        <v>0</v>
      </c>
      <c r="F153" s="97">
        <v>260209.61</v>
      </c>
      <c r="G153" s="97">
        <v>0</v>
      </c>
      <c r="H153" s="97">
        <v>0</v>
      </c>
      <c r="I153" s="39">
        <f t="shared" ref="I153:I157" si="237">F153-C153</f>
        <v>0</v>
      </c>
      <c r="J153" s="39">
        <f t="shared" ref="J153:J157" si="238">G153-D153</f>
        <v>0</v>
      </c>
      <c r="K153" s="39">
        <f t="shared" ref="K153:K157" si="239">H153-E153</f>
        <v>0</v>
      </c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3"/>
      <c r="Y153" s="33"/>
      <c r="Z153" s="33"/>
    </row>
    <row r="154" spans="1:26" s="13" customFormat="1" ht="66.75" customHeight="1" x14ac:dyDescent="0.3">
      <c r="A154" s="25"/>
      <c r="B154" s="80" t="s">
        <v>338</v>
      </c>
      <c r="C154" s="39">
        <v>0</v>
      </c>
      <c r="D154" s="39">
        <v>59200</v>
      </c>
      <c r="E154" s="39">
        <v>0</v>
      </c>
      <c r="F154" s="97">
        <v>0</v>
      </c>
      <c r="G154" s="97">
        <v>59200</v>
      </c>
      <c r="H154" s="97">
        <v>0</v>
      </c>
      <c r="I154" s="39">
        <f t="shared" si="237"/>
        <v>0</v>
      </c>
      <c r="J154" s="39">
        <f t="shared" si="238"/>
        <v>0</v>
      </c>
      <c r="K154" s="39">
        <f t="shared" si="239"/>
        <v>0</v>
      </c>
      <c r="L154" s="39"/>
      <c r="M154" s="39"/>
      <c r="N154" s="39"/>
      <c r="O154" s="39">
        <f t="shared" si="234"/>
        <v>0</v>
      </c>
      <c r="P154" s="39">
        <f t="shared" si="235"/>
        <v>-59200</v>
      </c>
      <c r="Q154" s="39">
        <f t="shared" si="236"/>
        <v>0</v>
      </c>
      <c r="R154" s="39"/>
      <c r="S154" s="39"/>
      <c r="T154" s="39"/>
      <c r="U154" s="39">
        <f t="shared" si="227"/>
        <v>0</v>
      </c>
      <c r="V154" s="39">
        <f t="shared" si="228"/>
        <v>0</v>
      </c>
      <c r="W154" s="39">
        <f t="shared" si="229"/>
        <v>0</v>
      </c>
      <c r="X154" s="33"/>
      <c r="Y154" s="33"/>
      <c r="Z154" s="33"/>
    </row>
    <row r="155" spans="1:26" s="13" customFormat="1" ht="37.5" hidden="1" customHeight="1" x14ac:dyDescent="0.3">
      <c r="A155" s="25"/>
      <c r="B155" s="80" t="s">
        <v>343</v>
      </c>
      <c r="C155" s="39">
        <v>9976.5</v>
      </c>
      <c r="D155" s="39">
        <v>0</v>
      </c>
      <c r="E155" s="39">
        <v>0</v>
      </c>
      <c r="F155" s="97"/>
      <c r="G155" s="97"/>
      <c r="H155" s="97"/>
      <c r="I155" s="39">
        <f t="shared" si="237"/>
        <v>-9976.5</v>
      </c>
      <c r="J155" s="39">
        <f t="shared" si="238"/>
        <v>0</v>
      </c>
      <c r="K155" s="39">
        <f t="shared" si="239"/>
        <v>0</v>
      </c>
      <c r="L155" s="39"/>
      <c r="M155" s="39"/>
      <c r="N155" s="39"/>
      <c r="O155" s="39">
        <f t="shared" si="234"/>
        <v>0</v>
      </c>
      <c r="P155" s="39">
        <f t="shared" si="235"/>
        <v>0</v>
      </c>
      <c r="Q155" s="39">
        <f t="shared" si="236"/>
        <v>0</v>
      </c>
      <c r="R155" s="39"/>
      <c r="S155" s="39"/>
      <c r="T155" s="39"/>
      <c r="U155" s="39">
        <f t="shared" si="227"/>
        <v>0</v>
      </c>
      <c r="V155" s="39">
        <f t="shared" si="228"/>
        <v>0</v>
      </c>
      <c r="W155" s="39">
        <f t="shared" si="229"/>
        <v>0</v>
      </c>
      <c r="X155" s="33"/>
      <c r="Y155" s="33"/>
      <c r="Z155" s="33"/>
    </row>
    <row r="156" spans="1:26" s="13" customFormat="1" ht="24.75" customHeight="1" x14ac:dyDescent="0.3">
      <c r="A156" s="25"/>
      <c r="B156" s="80" t="s">
        <v>300</v>
      </c>
      <c r="C156" s="39">
        <v>2761.68</v>
      </c>
      <c r="D156" s="39">
        <v>0</v>
      </c>
      <c r="E156" s="39">
        <v>0</v>
      </c>
      <c r="F156" s="97">
        <v>2761.68</v>
      </c>
      <c r="G156" s="97">
        <v>0</v>
      </c>
      <c r="H156" s="97">
        <v>0</v>
      </c>
      <c r="I156" s="39">
        <f t="shared" si="237"/>
        <v>0</v>
      </c>
      <c r="J156" s="39">
        <f t="shared" si="238"/>
        <v>0</v>
      </c>
      <c r="K156" s="39">
        <f t="shared" si="239"/>
        <v>0</v>
      </c>
      <c r="L156" s="39"/>
      <c r="M156" s="39"/>
      <c r="N156" s="39"/>
      <c r="O156" s="39">
        <f t="shared" si="234"/>
        <v>-2761.68</v>
      </c>
      <c r="P156" s="39">
        <f t="shared" si="235"/>
        <v>0</v>
      </c>
      <c r="Q156" s="39">
        <f t="shared" si="236"/>
        <v>0</v>
      </c>
      <c r="R156" s="39"/>
      <c r="S156" s="39"/>
      <c r="T156" s="39"/>
      <c r="U156" s="39">
        <f t="shared" si="227"/>
        <v>0</v>
      </c>
      <c r="V156" s="39">
        <f t="shared" si="228"/>
        <v>0</v>
      </c>
      <c r="W156" s="39">
        <f t="shared" si="229"/>
        <v>0</v>
      </c>
      <c r="X156" s="33"/>
      <c r="Y156" s="33"/>
      <c r="Z156" s="33"/>
    </row>
    <row r="157" spans="1:26" s="13" customFormat="1" ht="35.25" hidden="1" customHeight="1" x14ac:dyDescent="0.3">
      <c r="A157" s="25"/>
      <c r="B157" s="80" t="s">
        <v>372</v>
      </c>
      <c r="C157" s="39">
        <v>2558.52</v>
      </c>
      <c r="D157" s="39">
        <v>0</v>
      </c>
      <c r="E157" s="39">
        <v>0</v>
      </c>
      <c r="F157" s="97"/>
      <c r="G157" s="97"/>
      <c r="H157" s="97"/>
      <c r="I157" s="39">
        <f t="shared" si="237"/>
        <v>-2558.52</v>
      </c>
      <c r="J157" s="39">
        <f t="shared" si="238"/>
        <v>0</v>
      </c>
      <c r="K157" s="39">
        <f t="shared" si="239"/>
        <v>0</v>
      </c>
      <c r="L157" s="39"/>
      <c r="M157" s="39"/>
      <c r="N157" s="39"/>
      <c r="O157" s="39">
        <f t="shared" si="234"/>
        <v>0</v>
      </c>
      <c r="P157" s="39">
        <f t="shared" si="235"/>
        <v>0</v>
      </c>
      <c r="Q157" s="39">
        <f t="shared" si="236"/>
        <v>0</v>
      </c>
      <c r="R157" s="39"/>
      <c r="S157" s="39"/>
      <c r="T157" s="39"/>
      <c r="U157" s="39">
        <f t="shared" si="227"/>
        <v>0</v>
      </c>
      <c r="V157" s="39">
        <f t="shared" si="228"/>
        <v>0</v>
      </c>
      <c r="W157" s="39">
        <f t="shared" si="229"/>
        <v>0</v>
      </c>
      <c r="X157" s="33"/>
      <c r="Y157" s="33"/>
      <c r="Z157" s="33"/>
    </row>
    <row r="158" spans="1:26" s="13" customFormat="1" ht="35.25" hidden="1" customHeight="1" x14ac:dyDescent="0.3">
      <c r="A158" s="25"/>
      <c r="B158" s="79"/>
      <c r="C158" s="39"/>
      <c r="D158" s="39"/>
      <c r="E158" s="39"/>
      <c r="F158" s="97"/>
      <c r="G158" s="97"/>
      <c r="H158" s="97"/>
      <c r="I158" s="39">
        <f t="shared" si="226"/>
        <v>0</v>
      </c>
      <c r="J158" s="39">
        <f t="shared" si="232"/>
        <v>0</v>
      </c>
      <c r="K158" s="39">
        <f t="shared" si="233"/>
        <v>0</v>
      </c>
      <c r="L158" s="39"/>
      <c r="M158" s="39"/>
      <c r="N158" s="39"/>
      <c r="O158" s="39">
        <f t="shared" si="234"/>
        <v>0</v>
      </c>
      <c r="P158" s="39">
        <f t="shared" si="235"/>
        <v>0</v>
      </c>
      <c r="Q158" s="39">
        <f t="shared" si="236"/>
        <v>0</v>
      </c>
      <c r="R158" s="39"/>
      <c r="S158" s="39"/>
      <c r="T158" s="39"/>
      <c r="U158" s="39">
        <f t="shared" si="227"/>
        <v>0</v>
      </c>
      <c r="V158" s="39">
        <f t="shared" si="228"/>
        <v>0</v>
      </c>
      <c r="W158" s="39">
        <f t="shared" si="229"/>
        <v>0</v>
      </c>
      <c r="X158" s="33"/>
      <c r="Y158" s="33"/>
      <c r="Z158" s="33"/>
    </row>
    <row r="159" spans="1:26" s="13" customFormat="1" ht="35.25" hidden="1" customHeight="1" x14ac:dyDescent="0.3">
      <c r="A159" s="25"/>
      <c r="B159" s="79"/>
      <c r="C159" s="39"/>
      <c r="D159" s="39"/>
      <c r="E159" s="39"/>
      <c r="F159" s="97"/>
      <c r="G159" s="97"/>
      <c r="H159" s="97"/>
      <c r="I159" s="39">
        <f t="shared" si="226"/>
        <v>0</v>
      </c>
      <c r="J159" s="39">
        <f t="shared" si="232"/>
        <v>0</v>
      </c>
      <c r="K159" s="39">
        <f t="shared" si="233"/>
        <v>0</v>
      </c>
      <c r="L159" s="39"/>
      <c r="M159" s="39"/>
      <c r="N159" s="39"/>
      <c r="O159" s="39">
        <f t="shared" si="234"/>
        <v>0</v>
      </c>
      <c r="P159" s="39">
        <f t="shared" si="235"/>
        <v>0</v>
      </c>
      <c r="Q159" s="39">
        <f t="shared" si="236"/>
        <v>0</v>
      </c>
      <c r="R159" s="39"/>
      <c r="S159" s="39"/>
      <c r="T159" s="39"/>
      <c r="U159" s="39">
        <f t="shared" si="227"/>
        <v>0</v>
      </c>
      <c r="V159" s="39">
        <f t="shared" si="228"/>
        <v>0</v>
      </c>
      <c r="W159" s="39">
        <f t="shared" si="229"/>
        <v>0</v>
      </c>
      <c r="X159" s="33"/>
      <c r="Y159" s="33"/>
      <c r="Z159" s="33"/>
    </row>
    <row r="160" spans="1:26" ht="36" hidden="1" customHeight="1" x14ac:dyDescent="0.3">
      <c r="A160" s="26" t="s">
        <v>49</v>
      </c>
      <c r="B160" s="27" t="s">
        <v>48</v>
      </c>
      <c r="C160" s="38">
        <f>SUM(C161:C162)</f>
        <v>0</v>
      </c>
      <c r="D160" s="38">
        <f t="shared" ref="D160:E160" si="240">SUM(D161:D162)</f>
        <v>0</v>
      </c>
      <c r="E160" s="38">
        <f t="shared" si="240"/>
        <v>0</v>
      </c>
      <c r="F160" s="96">
        <f>SUM(F161:F162)</f>
        <v>0</v>
      </c>
      <c r="G160" s="96">
        <f t="shared" ref="G160:H160" si="241">SUM(G161:G162)</f>
        <v>0</v>
      </c>
      <c r="H160" s="96">
        <f t="shared" si="241"/>
        <v>0</v>
      </c>
      <c r="I160" s="38">
        <f t="shared" si="226"/>
        <v>0</v>
      </c>
      <c r="J160" s="38">
        <f t="shared" si="232"/>
        <v>0</v>
      </c>
      <c r="K160" s="38">
        <f t="shared" si="233"/>
        <v>0</v>
      </c>
      <c r="L160" s="38">
        <f t="shared" ref="L160" si="242">SUM(L161:L162)</f>
        <v>0</v>
      </c>
      <c r="M160" s="38">
        <f t="shared" ref="M160" si="243">SUM(M161:M162)</f>
        <v>0</v>
      </c>
      <c r="N160" s="38">
        <f t="shared" ref="N160" si="244">SUM(N161:N162)</f>
        <v>0</v>
      </c>
      <c r="O160" s="38">
        <f t="shared" si="234"/>
        <v>0</v>
      </c>
      <c r="P160" s="38">
        <f t="shared" si="235"/>
        <v>0</v>
      </c>
      <c r="Q160" s="38">
        <f t="shared" si="236"/>
        <v>0</v>
      </c>
      <c r="R160" s="38">
        <f t="shared" ref="R160" si="245">SUM(R161:R162)</f>
        <v>0</v>
      </c>
      <c r="S160" s="38">
        <f t="shared" ref="S160" si="246">SUM(S161:S162)</f>
        <v>0</v>
      </c>
      <c r="T160" s="38">
        <f t="shared" ref="T160" si="247">SUM(T161:T162)</f>
        <v>0</v>
      </c>
      <c r="U160" s="38">
        <f t="shared" si="227"/>
        <v>0</v>
      </c>
      <c r="V160" s="38">
        <f t="shared" si="228"/>
        <v>0</v>
      </c>
      <c r="W160" s="38">
        <f t="shared" si="229"/>
        <v>0</v>
      </c>
      <c r="X160" s="46"/>
      <c r="Y160" s="46"/>
      <c r="Z160" s="46"/>
    </row>
    <row r="161" spans="1:26" s="13" customFormat="1" ht="36" hidden="1" customHeight="1" x14ac:dyDescent="0.3">
      <c r="A161" s="25"/>
      <c r="B161" s="80"/>
      <c r="C161" s="39"/>
      <c r="D161" s="39"/>
      <c r="E161" s="39"/>
      <c r="F161" s="97"/>
      <c r="G161" s="97"/>
      <c r="H161" s="97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3"/>
      <c r="Y161" s="33"/>
      <c r="Z161" s="33"/>
    </row>
    <row r="162" spans="1:26" s="13" customFormat="1" ht="36" hidden="1" customHeight="1" x14ac:dyDescent="0.3">
      <c r="A162" s="25"/>
      <c r="B162" s="80"/>
      <c r="C162" s="39"/>
      <c r="D162" s="39"/>
      <c r="E162" s="39"/>
      <c r="F162" s="97"/>
      <c r="G162" s="97"/>
      <c r="H162" s="97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3"/>
      <c r="Y162" s="33"/>
      <c r="Z162" s="33"/>
    </row>
    <row r="163" spans="1:26" ht="36" customHeight="1" x14ac:dyDescent="0.3">
      <c r="A163" s="26" t="s">
        <v>291</v>
      </c>
      <c r="B163" s="27" t="s">
        <v>290</v>
      </c>
      <c r="C163" s="38"/>
      <c r="D163" s="38"/>
      <c r="E163" s="38"/>
      <c r="F163" s="96">
        <f>SUM(F164:F165)</f>
        <v>127249.97940000001</v>
      </c>
      <c r="G163" s="96">
        <f t="shared" ref="G163:H163" si="248">SUM(G164:G165)</f>
        <v>42500</v>
      </c>
      <c r="H163" s="96">
        <f t="shared" si="248"/>
        <v>225000</v>
      </c>
      <c r="I163" s="38">
        <f t="shared" si="226"/>
        <v>127249.97940000001</v>
      </c>
      <c r="J163" s="38">
        <f t="shared" si="232"/>
        <v>42500</v>
      </c>
      <c r="K163" s="38">
        <f t="shared" si="233"/>
        <v>225000</v>
      </c>
      <c r="L163" s="38"/>
      <c r="M163" s="38"/>
      <c r="N163" s="38"/>
      <c r="O163" s="38">
        <f t="shared" si="234"/>
        <v>-127249.97940000001</v>
      </c>
      <c r="P163" s="38">
        <f t="shared" si="235"/>
        <v>-42500</v>
      </c>
      <c r="Q163" s="38">
        <f t="shared" si="236"/>
        <v>-225000</v>
      </c>
      <c r="R163" s="38"/>
      <c r="S163" s="38"/>
      <c r="T163" s="38"/>
      <c r="U163" s="38">
        <f t="shared" si="227"/>
        <v>0</v>
      </c>
      <c r="V163" s="38">
        <f t="shared" si="228"/>
        <v>0</v>
      </c>
      <c r="W163" s="38">
        <f t="shared" si="229"/>
        <v>0</v>
      </c>
      <c r="X163" s="46"/>
      <c r="Y163" s="46"/>
      <c r="Z163" s="46"/>
    </row>
    <row r="164" spans="1:26" s="13" customFormat="1" ht="48.75" customHeight="1" x14ac:dyDescent="0.3">
      <c r="A164" s="25"/>
      <c r="B164" s="80" t="s">
        <v>274</v>
      </c>
      <c r="C164" s="39"/>
      <c r="D164" s="39"/>
      <c r="E164" s="39"/>
      <c r="F164" s="97">
        <v>109614.85714000001</v>
      </c>
      <c r="G164" s="97">
        <v>42500</v>
      </c>
      <c r="H164" s="97">
        <v>225000</v>
      </c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3"/>
      <c r="Y164" s="33"/>
      <c r="Z164" s="33"/>
    </row>
    <row r="165" spans="1:26" s="13" customFormat="1" ht="48" customHeight="1" x14ac:dyDescent="0.3">
      <c r="A165" s="25"/>
      <c r="B165" s="80" t="s">
        <v>275</v>
      </c>
      <c r="C165" s="39"/>
      <c r="D165" s="39"/>
      <c r="E165" s="39"/>
      <c r="F165" s="97">
        <v>17635.12226</v>
      </c>
      <c r="G165" s="97">
        <v>0</v>
      </c>
      <c r="H165" s="97">
        <v>0</v>
      </c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3"/>
      <c r="Y165" s="33"/>
      <c r="Z165" s="33"/>
    </row>
    <row r="166" spans="1:26" ht="64.5" customHeight="1" x14ac:dyDescent="0.3">
      <c r="A166" s="26" t="s">
        <v>366</v>
      </c>
      <c r="B166" s="27" t="s">
        <v>365</v>
      </c>
      <c r="C166" s="40">
        <v>0</v>
      </c>
      <c r="D166" s="40">
        <v>2558.94</v>
      </c>
      <c r="E166" s="40">
        <v>0</v>
      </c>
      <c r="F166" s="98">
        <v>0</v>
      </c>
      <c r="G166" s="98">
        <v>2558.94</v>
      </c>
      <c r="H166" s="98">
        <v>0</v>
      </c>
      <c r="I166" s="38">
        <f t="shared" ref="I166" si="249">F166-C166</f>
        <v>0</v>
      </c>
      <c r="J166" s="38">
        <f t="shared" ref="J166" si="250">G166-D166</f>
        <v>0</v>
      </c>
      <c r="K166" s="38">
        <f t="shared" ref="K166" si="251">H166-E166</f>
        <v>0</v>
      </c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46"/>
      <c r="Y166" s="46"/>
      <c r="Z166" s="46"/>
    </row>
    <row r="167" spans="1:26" ht="39" customHeight="1" x14ac:dyDescent="0.3">
      <c r="A167" s="26" t="s">
        <v>47</v>
      </c>
      <c r="B167" s="27" t="s">
        <v>39</v>
      </c>
      <c r="C167" s="38">
        <f>C168+C170+C172+C174+C176+C178+C180</f>
        <v>1813394.9499999997</v>
      </c>
      <c r="D167" s="38">
        <f t="shared" ref="D167:E167" si="252">D168+D170+D172+D174+D176+D178+D180</f>
        <v>548462.12</v>
      </c>
      <c r="E167" s="38">
        <f t="shared" si="252"/>
        <v>662306.16</v>
      </c>
      <c r="F167" s="96">
        <f>F168+F170+F172+F174+F176+F178+F180</f>
        <v>1813394.9499999997</v>
      </c>
      <c r="G167" s="96">
        <f t="shared" ref="G167:H167" si="253">G168+G170+G172+G174+G176+G178+G180</f>
        <v>548462.12</v>
      </c>
      <c r="H167" s="96">
        <f t="shared" si="253"/>
        <v>662306.16</v>
      </c>
      <c r="I167" s="38">
        <f t="shared" si="226"/>
        <v>0</v>
      </c>
      <c r="J167" s="38">
        <f t="shared" si="232"/>
        <v>0</v>
      </c>
      <c r="K167" s="38">
        <f t="shared" si="233"/>
        <v>0</v>
      </c>
      <c r="L167" s="38">
        <f t="shared" ref="L167:N167" si="254">L168+L170+L172+L174+L176+L178</f>
        <v>0</v>
      </c>
      <c r="M167" s="38">
        <f t="shared" si="254"/>
        <v>0</v>
      </c>
      <c r="N167" s="38">
        <f t="shared" si="254"/>
        <v>0</v>
      </c>
      <c r="O167" s="38">
        <f t="shared" si="234"/>
        <v>-1813394.9499999997</v>
      </c>
      <c r="P167" s="38">
        <f t="shared" si="235"/>
        <v>-548462.12</v>
      </c>
      <c r="Q167" s="38">
        <f t="shared" si="236"/>
        <v>-662306.16</v>
      </c>
      <c r="R167" s="38">
        <f t="shared" ref="R167:T167" si="255">R168+R170+R172+R174+R176+R178</f>
        <v>0</v>
      </c>
      <c r="S167" s="38">
        <f t="shared" si="255"/>
        <v>0</v>
      </c>
      <c r="T167" s="38">
        <f t="shared" si="255"/>
        <v>0</v>
      </c>
      <c r="U167" s="38">
        <f t="shared" si="227"/>
        <v>0</v>
      </c>
      <c r="V167" s="38">
        <f t="shared" si="228"/>
        <v>0</v>
      </c>
      <c r="W167" s="38">
        <f t="shared" si="229"/>
        <v>0</v>
      </c>
      <c r="X167" s="46"/>
      <c r="Y167" s="46"/>
      <c r="Z167" s="46"/>
    </row>
    <row r="168" spans="1:26" ht="35.25" customHeight="1" x14ac:dyDescent="0.3">
      <c r="A168" s="26" t="s">
        <v>46</v>
      </c>
      <c r="B168" s="27" t="s">
        <v>45</v>
      </c>
      <c r="C168" s="38">
        <f t="shared" ref="C168:T168" si="256">C169</f>
        <v>0</v>
      </c>
      <c r="D168" s="38">
        <f t="shared" si="256"/>
        <v>26946.55</v>
      </c>
      <c r="E168" s="38">
        <f t="shared" si="256"/>
        <v>437450</v>
      </c>
      <c r="F168" s="96">
        <f t="shared" si="256"/>
        <v>0</v>
      </c>
      <c r="G168" s="96">
        <f t="shared" si="256"/>
        <v>26946.55</v>
      </c>
      <c r="H168" s="96">
        <f t="shared" si="256"/>
        <v>437450</v>
      </c>
      <c r="I168" s="38">
        <f t="shared" si="226"/>
        <v>0</v>
      </c>
      <c r="J168" s="38">
        <f t="shared" si="232"/>
        <v>0</v>
      </c>
      <c r="K168" s="38">
        <f t="shared" si="233"/>
        <v>0</v>
      </c>
      <c r="L168" s="38">
        <f t="shared" si="256"/>
        <v>0</v>
      </c>
      <c r="M168" s="38">
        <f t="shared" si="256"/>
        <v>0</v>
      </c>
      <c r="N168" s="38">
        <f t="shared" si="256"/>
        <v>0</v>
      </c>
      <c r="O168" s="38">
        <f t="shared" si="234"/>
        <v>0</v>
      </c>
      <c r="P168" s="38">
        <f t="shared" si="235"/>
        <v>-26946.55</v>
      </c>
      <c r="Q168" s="38">
        <f t="shared" si="236"/>
        <v>-437450</v>
      </c>
      <c r="R168" s="38">
        <f t="shared" si="256"/>
        <v>0</v>
      </c>
      <c r="S168" s="38">
        <f t="shared" si="256"/>
        <v>0</v>
      </c>
      <c r="T168" s="38">
        <f t="shared" si="256"/>
        <v>0</v>
      </c>
      <c r="U168" s="38">
        <f t="shared" si="227"/>
        <v>0</v>
      </c>
      <c r="V168" s="38">
        <f t="shared" si="228"/>
        <v>0</v>
      </c>
      <c r="W168" s="38">
        <f t="shared" si="229"/>
        <v>0</v>
      </c>
      <c r="X168" s="46"/>
      <c r="Y168" s="46"/>
      <c r="Z168" s="46"/>
    </row>
    <row r="169" spans="1:26" s="13" customFormat="1" ht="33.75" customHeight="1" x14ac:dyDescent="0.3">
      <c r="A169" s="25"/>
      <c r="B169" s="77" t="s">
        <v>286</v>
      </c>
      <c r="C169" s="39">
        <v>0</v>
      </c>
      <c r="D169" s="39">
        <v>26946.55</v>
      </c>
      <c r="E169" s="39">
        <v>437450</v>
      </c>
      <c r="F169" s="97">
        <v>0</v>
      </c>
      <c r="G169" s="97">
        <v>26946.55</v>
      </c>
      <c r="H169" s="97">
        <v>437450</v>
      </c>
      <c r="I169" s="39">
        <f t="shared" si="226"/>
        <v>0</v>
      </c>
      <c r="J169" s="39">
        <f t="shared" si="232"/>
        <v>0</v>
      </c>
      <c r="K169" s="39">
        <f t="shared" si="233"/>
        <v>0</v>
      </c>
      <c r="L169" s="39"/>
      <c r="M169" s="39"/>
      <c r="N169" s="39"/>
      <c r="O169" s="39">
        <f t="shared" si="234"/>
        <v>0</v>
      </c>
      <c r="P169" s="39">
        <f t="shared" si="235"/>
        <v>-26946.55</v>
      </c>
      <c r="Q169" s="39">
        <f t="shared" si="236"/>
        <v>-437450</v>
      </c>
      <c r="R169" s="39"/>
      <c r="S169" s="39"/>
      <c r="T169" s="39"/>
      <c r="U169" s="39">
        <f t="shared" si="227"/>
        <v>0</v>
      </c>
      <c r="V169" s="39">
        <f t="shared" si="228"/>
        <v>0</v>
      </c>
      <c r="W169" s="39">
        <f t="shared" si="229"/>
        <v>0</v>
      </c>
      <c r="X169" s="33"/>
      <c r="Y169" s="33"/>
      <c r="Z169" s="33"/>
    </row>
    <row r="170" spans="1:26" ht="37.5" customHeight="1" x14ac:dyDescent="0.3">
      <c r="A170" s="26" t="s">
        <v>44</v>
      </c>
      <c r="B170" s="27" t="s">
        <v>39</v>
      </c>
      <c r="C170" s="38">
        <f t="shared" ref="C170:T170" si="257">C171</f>
        <v>688892.64</v>
      </c>
      <c r="D170" s="38">
        <f t="shared" si="257"/>
        <v>128250</v>
      </c>
      <c r="E170" s="38">
        <f t="shared" si="257"/>
        <v>0</v>
      </c>
      <c r="F170" s="96">
        <f t="shared" si="257"/>
        <v>688892.64</v>
      </c>
      <c r="G170" s="96">
        <f t="shared" si="257"/>
        <v>128250</v>
      </c>
      <c r="H170" s="96">
        <f t="shared" si="257"/>
        <v>0</v>
      </c>
      <c r="I170" s="38">
        <f t="shared" si="226"/>
        <v>0</v>
      </c>
      <c r="J170" s="38">
        <f t="shared" si="232"/>
        <v>0</v>
      </c>
      <c r="K170" s="38">
        <f t="shared" si="233"/>
        <v>0</v>
      </c>
      <c r="L170" s="38">
        <f t="shared" si="257"/>
        <v>0</v>
      </c>
      <c r="M170" s="38">
        <f t="shared" si="257"/>
        <v>0</v>
      </c>
      <c r="N170" s="38">
        <f t="shared" si="257"/>
        <v>0</v>
      </c>
      <c r="O170" s="38">
        <f t="shared" si="234"/>
        <v>-688892.64</v>
      </c>
      <c r="P170" s="38">
        <f t="shared" si="235"/>
        <v>-128250</v>
      </c>
      <c r="Q170" s="38">
        <f t="shared" si="236"/>
        <v>0</v>
      </c>
      <c r="R170" s="38">
        <f t="shared" si="257"/>
        <v>0</v>
      </c>
      <c r="S170" s="38">
        <f t="shared" si="257"/>
        <v>0</v>
      </c>
      <c r="T170" s="38">
        <f t="shared" si="257"/>
        <v>0</v>
      </c>
      <c r="U170" s="38">
        <f t="shared" si="227"/>
        <v>0</v>
      </c>
      <c r="V170" s="38">
        <f t="shared" si="228"/>
        <v>0</v>
      </c>
      <c r="W170" s="38">
        <f t="shared" si="229"/>
        <v>0</v>
      </c>
      <c r="X170" s="46"/>
      <c r="Y170" s="46"/>
      <c r="Z170" s="46"/>
    </row>
    <row r="171" spans="1:26" s="13" customFormat="1" ht="63.75" customHeight="1" x14ac:dyDescent="0.3">
      <c r="A171" s="25"/>
      <c r="B171" s="77" t="s">
        <v>279</v>
      </c>
      <c r="C171" s="39">
        <v>688892.64</v>
      </c>
      <c r="D171" s="39">
        <v>128250</v>
      </c>
      <c r="E171" s="39">
        <v>0</v>
      </c>
      <c r="F171" s="97">
        <v>688892.64</v>
      </c>
      <c r="G171" s="97">
        <v>128250</v>
      </c>
      <c r="H171" s="97">
        <v>0</v>
      </c>
      <c r="I171" s="39">
        <f t="shared" si="226"/>
        <v>0</v>
      </c>
      <c r="J171" s="39">
        <f t="shared" si="232"/>
        <v>0</v>
      </c>
      <c r="K171" s="39">
        <f t="shared" si="233"/>
        <v>0</v>
      </c>
      <c r="L171" s="39"/>
      <c r="M171" s="39"/>
      <c r="N171" s="39"/>
      <c r="O171" s="39">
        <f t="shared" si="234"/>
        <v>-688892.64</v>
      </c>
      <c r="P171" s="39">
        <f t="shared" si="235"/>
        <v>-128250</v>
      </c>
      <c r="Q171" s="39">
        <f t="shared" si="236"/>
        <v>0</v>
      </c>
      <c r="R171" s="39"/>
      <c r="S171" s="39"/>
      <c r="T171" s="39"/>
      <c r="U171" s="39">
        <f t="shared" si="227"/>
        <v>0</v>
      </c>
      <c r="V171" s="39">
        <f t="shared" si="228"/>
        <v>0</v>
      </c>
      <c r="W171" s="39">
        <f t="shared" si="229"/>
        <v>0</v>
      </c>
      <c r="X171" s="33"/>
      <c r="Y171" s="33"/>
      <c r="Z171" s="33"/>
    </row>
    <row r="172" spans="1:26" ht="36.75" customHeight="1" x14ac:dyDescent="0.3">
      <c r="A172" s="26" t="s">
        <v>43</v>
      </c>
      <c r="B172" s="27" t="s">
        <v>39</v>
      </c>
      <c r="C172" s="38">
        <f t="shared" ref="C172:T172" si="258">C173</f>
        <v>642348.94999999995</v>
      </c>
      <c r="D172" s="38">
        <f t="shared" si="258"/>
        <v>168268.45</v>
      </c>
      <c r="E172" s="38">
        <f t="shared" si="258"/>
        <v>0</v>
      </c>
      <c r="F172" s="96">
        <f t="shared" si="258"/>
        <v>642348.94999999995</v>
      </c>
      <c r="G172" s="96">
        <f t="shared" si="258"/>
        <v>168268.45</v>
      </c>
      <c r="H172" s="96">
        <f t="shared" si="258"/>
        <v>0</v>
      </c>
      <c r="I172" s="38">
        <f t="shared" si="226"/>
        <v>0</v>
      </c>
      <c r="J172" s="38">
        <f t="shared" si="232"/>
        <v>0</v>
      </c>
      <c r="K172" s="38">
        <f t="shared" si="233"/>
        <v>0</v>
      </c>
      <c r="L172" s="38">
        <f t="shared" si="258"/>
        <v>0</v>
      </c>
      <c r="M172" s="38">
        <f t="shared" si="258"/>
        <v>0</v>
      </c>
      <c r="N172" s="38">
        <f t="shared" si="258"/>
        <v>0</v>
      </c>
      <c r="O172" s="38">
        <f t="shared" si="234"/>
        <v>-642348.94999999995</v>
      </c>
      <c r="P172" s="38">
        <f t="shared" si="235"/>
        <v>-168268.45</v>
      </c>
      <c r="Q172" s="38">
        <f t="shared" si="236"/>
        <v>0</v>
      </c>
      <c r="R172" s="38">
        <f t="shared" si="258"/>
        <v>0</v>
      </c>
      <c r="S172" s="38">
        <f t="shared" si="258"/>
        <v>0</v>
      </c>
      <c r="T172" s="38">
        <f t="shared" si="258"/>
        <v>0</v>
      </c>
      <c r="U172" s="38">
        <f t="shared" si="227"/>
        <v>0</v>
      </c>
      <c r="V172" s="38">
        <f t="shared" si="228"/>
        <v>0</v>
      </c>
      <c r="W172" s="38">
        <f t="shared" si="229"/>
        <v>0</v>
      </c>
      <c r="X172" s="46"/>
      <c r="Y172" s="46"/>
      <c r="Z172" s="46"/>
    </row>
    <row r="173" spans="1:26" s="13" customFormat="1" ht="66" customHeight="1" x14ac:dyDescent="0.3">
      <c r="A173" s="25"/>
      <c r="B173" s="77" t="s">
        <v>280</v>
      </c>
      <c r="C173" s="39">
        <v>642348.94999999995</v>
      </c>
      <c r="D173" s="39">
        <v>168268.45</v>
      </c>
      <c r="E173" s="39">
        <v>0</v>
      </c>
      <c r="F173" s="97">
        <v>642348.94999999995</v>
      </c>
      <c r="G173" s="97">
        <v>168268.45</v>
      </c>
      <c r="H173" s="97">
        <v>0</v>
      </c>
      <c r="I173" s="39">
        <f t="shared" si="226"/>
        <v>0</v>
      </c>
      <c r="J173" s="39">
        <f t="shared" si="232"/>
        <v>0</v>
      </c>
      <c r="K173" s="39">
        <f t="shared" si="233"/>
        <v>0</v>
      </c>
      <c r="L173" s="39"/>
      <c r="M173" s="39"/>
      <c r="N173" s="39"/>
      <c r="O173" s="39">
        <f t="shared" si="234"/>
        <v>-642348.94999999995</v>
      </c>
      <c r="P173" s="39">
        <f t="shared" si="235"/>
        <v>-168268.45</v>
      </c>
      <c r="Q173" s="39">
        <f t="shared" si="236"/>
        <v>0</v>
      </c>
      <c r="R173" s="39"/>
      <c r="S173" s="39"/>
      <c r="T173" s="39"/>
      <c r="U173" s="39">
        <f t="shared" si="227"/>
        <v>0</v>
      </c>
      <c r="V173" s="39">
        <f t="shared" si="228"/>
        <v>0</v>
      </c>
      <c r="W173" s="39">
        <f t="shared" si="229"/>
        <v>0</v>
      </c>
      <c r="X173" s="33"/>
      <c r="Y173" s="33"/>
      <c r="Z173" s="33"/>
    </row>
    <row r="174" spans="1:26" ht="36" customHeight="1" x14ac:dyDescent="0.3">
      <c r="A174" s="26" t="s">
        <v>42</v>
      </c>
      <c r="B174" s="27" t="s">
        <v>39</v>
      </c>
      <c r="C174" s="38">
        <f t="shared" ref="C174:T174" si="259">C175</f>
        <v>291233.75</v>
      </c>
      <c r="D174" s="38">
        <f t="shared" si="259"/>
        <v>224997.12</v>
      </c>
      <c r="E174" s="38">
        <f t="shared" si="259"/>
        <v>0</v>
      </c>
      <c r="F174" s="96">
        <f t="shared" si="259"/>
        <v>291233.75</v>
      </c>
      <c r="G174" s="96">
        <f t="shared" si="259"/>
        <v>224997.12</v>
      </c>
      <c r="H174" s="96">
        <f t="shared" si="259"/>
        <v>0</v>
      </c>
      <c r="I174" s="38">
        <f t="shared" si="226"/>
        <v>0</v>
      </c>
      <c r="J174" s="38">
        <f t="shared" si="232"/>
        <v>0</v>
      </c>
      <c r="K174" s="38">
        <f t="shared" si="233"/>
        <v>0</v>
      </c>
      <c r="L174" s="38">
        <f t="shared" si="259"/>
        <v>0</v>
      </c>
      <c r="M174" s="38">
        <f t="shared" si="259"/>
        <v>0</v>
      </c>
      <c r="N174" s="38">
        <f t="shared" si="259"/>
        <v>0</v>
      </c>
      <c r="O174" s="38">
        <f t="shared" si="234"/>
        <v>-291233.75</v>
      </c>
      <c r="P174" s="38">
        <f t="shared" si="235"/>
        <v>-224997.12</v>
      </c>
      <c r="Q174" s="38">
        <f t="shared" si="236"/>
        <v>0</v>
      </c>
      <c r="R174" s="38">
        <f t="shared" si="259"/>
        <v>0</v>
      </c>
      <c r="S174" s="38">
        <f t="shared" si="259"/>
        <v>0</v>
      </c>
      <c r="T174" s="38">
        <f t="shared" si="259"/>
        <v>0</v>
      </c>
      <c r="U174" s="38">
        <f t="shared" si="227"/>
        <v>0</v>
      </c>
      <c r="V174" s="38">
        <f t="shared" si="228"/>
        <v>0</v>
      </c>
      <c r="W174" s="38">
        <f t="shared" si="229"/>
        <v>0</v>
      </c>
      <c r="X174" s="46"/>
      <c r="Y174" s="46"/>
      <c r="Z174" s="46"/>
    </row>
    <row r="175" spans="1:26" s="13" customFormat="1" ht="37.5" customHeight="1" x14ac:dyDescent="0.3">
      <c r="A175" s="25"/>
      <c r="B175" s="77" t="s">
        <v>277</v>
      </c>
      <c r="C175" s="39">
        <v>291233.75</v>
      </c>
      <c r="D175" s="39">
        <v>224997.12</v>
      </c>
      <c r="E175" s="39">
        <v>0</v>
      </c>
      <c r="F175" s="97">
        <v>291233.75</v>
      </c>
      <c r="G175" s="97">
        <v>224997.12</v>
      </c>
      <c r="H175" s="97">
        <v>0</v>
      </c>
      <c r="I175" s="39">
        <f t="shared" si="226"/>
        <v>0</v>
      </c>
      <c r="J175" s="39">
        <f t="shared" si="232"/>
        <v>0</v>
      </c>
      <c r="K175" s="39">
        <f t="shared" si="233"/>
        <v>0</v>
      </c>
      <c r="L175" s="39"/>
      <c r="M175" s="39"/>
      <c r="N175" s="39"/>
      <c r="O175" s="39">
        <f t="shared" si="234"/>
        <v>-291233.75</v>
      </c>
      <c r="P175" s="39">
        <f t="shared" si="235"/>
        <v>-224997.12</v>
      </c>
      <c r="Q175" s="39">
        <f t="shared" si="236"/>
        <v>0</v>
      </c>
      <c r="R175" s="39"/>
      <c r="S175" s="39"/>
      <c r="T175" s="39"/>
      <c r="U175" s="39">
        <f t="shared" si="227"/>
        <v>0</v>
      </c>
      <c r="V175" s="39">
        <f t="shared" si="228"/>
        <v>0</v>
      </c>
      <c r="W175" s="39">
        <f t="shared" si="229"/>
        <v>0</v>
      </c>
      <c r="X175" s="33"/>
      <c r="Y175" s="33"/>
      <c r="Z175" s="33"/>
    </row>
    <row r="176" spans="1:26" ht="33.75" customHeight="1" x14ac:dyDescent="0.3">
      <c r="A176" s="26" t="s">
        <v>41</v>
      </c>
      <c r="B176" s="27" t="s">
        <v>39</v>
      </c>
      <c r="C176" s="38">
        <f t="shared" ref="C176:T176" si="260">C177</f>
        <v>190919.61</v>
      </c>
      <c r="D176" s="38">
        <f t="shared" si="260"/>
        <v>0</v>
      </c>
      <c r="E176" s="38">
        <f t="shared" si="260"/>
        <v>0</v>
      </c>
      <c r="F176" s="96">
        <f t="shared" si="260"/>
        <v>190919.61</v>
      </c>
      <c r="G176" s="96">
        <f t="shared" si="260"/>
        <v>0</v>
      </c>
      <c r="H176" s="96">
        <f t="shared" si="260"/>
        <v>0</v>
      </c>
      <c r="I176" s="38">
        <f t="shared" si="226"/>
        <v>0</v>
      </c>
      <c r="J176" s="38">
        <f t="shared" si="232"/>
        <v>0</v>
      </c>
      <c r="K176" s="38">
        <f t="shared" si="233"/>
        <v>0</v>
      </c>
      <c r="L176" s="38">
        <f t="shared" si="260"/>
        <v>0</v>
      </c>
      <c r="M176" s="38">
        <f t="shared" si="260"/>
        <v>0</v>
      </c>
      <c r="N176" s="38">
        <f t="shared" si="260"/>
        <v>0</v>
      </c>
      <c r="O176" s="38">
        <f t="shared" si="234"/>
        <v>-190919.61</v>
      </c>
      <c r="P176" s="38">
        <f t="shared" si="235"/>
        <v>0</v>
      </c>
      <c r="Q176" s="38">
        <f t="shared" si="236"/>
        <v>0</v>
      </c>
      <c r="R176" s="38">
        <f t="shared" si="260"/>
        <v>0</v>
      </c>
      <c r="S176" s="38">
        <f t="shared" si="260"/>
        <v>0</v>
      </c>
      <c r="T176" s="38">
        <f t="shared" si="260"/>
        <v>0</v>
      </c>
      <c r="U176" s="38">
        <f t="shared" si="227"/>
        <v>0</v>
      </c>
      <c r="V176" s="38">
        <f t="shared" si="228"/>
        <v>0</v>
      </c>
      <c r="W176" s="38">
        <f t="shared" si="229"/>
        <v>0</v>
      </c>
      <c r="X176" s="46"/>
      <c r="Y176" s="46"/>
      <c r="Z176" s="46"/>
    </row>
    <row r="177" spans="1:26" s="13" customFormat="1" ht="39" customHeight="1" x14ac:dyDescent="0.3">
      <c r="A177" s="25"/>
      <c r="B177" s="77" t="s">
        <v>276</v>
      </c>
      <c r="C177" s="39">
        <v>190919.61</v>
      </c>
      <c r="D177" s="39">
        <v>0</v>
      </c>
      <c r="E177" s="39">
        <v>0</v>
      </c>
      <c r="F177" s="97">
        <v>190919.61</v>
      </c>
      <c r="G177" s="97">
        <v>0</v>
      </c>
      <c r="H177" s="97">
        <v>0</v>
      </c>
      <c r="I177" s="39">
        <f t="shared" si="226"/>
        <v>0</v>
      </c>
      <c r="J177" s="39">
        <f t="shared" si="232"/>
        <v>0</v>
      </c>
      <c r="K177" s="39">
        <f t="shared" si="233"/>
        <v>0</v>
      </c>
      <c r="L177" s="39"/>
      <c r="M177" s="39"/>
      <c r="N177" s="39"/>
      <c r="O177" s="39">
        <f t="shared" si="234"/>
        <v>-190919.61</v>
      </c>
      <c r="P177" s="39">
        <f t="shared" si="235"/>
        <v>0</v>
      </c>
      <c r="Q177" s="39">
        <f t="shared" si="236"/>
        <v>0</v>
      </c>
      <c r="R177" s="39"/>
      <c r="S177" s="39"/>
      <c r="T177" s="39"/>
      <c r="U177" s="39">
        <f t="shared" si="227"/>
        <v>0</v>
      </c>
      <c r="V177" s="39">
        <f t="shared" si="228"/>
        <v>0</v>
      </c>
      <c r="W177" s="39">
        <f t="shared" si="229"/>
        <v>0</v>
      </c>
      <c r="X177" s="33"/>
      <c r="Y177" s="33"/>
      <c r="Z177" s="33"/>
    </row>
    <row r="178" spans="1:26" ht="33.75" hidden="1" customHeight="1" x14ac:dyDescent="0.3">
      <c r="A178" s="26" t="s">
        <v>40</v>
      </c>
      <c r="B178" s="27" t="s">
        <v>39</v>
      </c>
      <c r="C178" s="38">
        <f t="shared" ref="C178:T178" si="261">C179</f>
        <v>0</v>
      </c>
      <c r="D178" s="38">
        <f t="shared" si="261"/>
        <v>0</v>
      </c>
      <c r="E178" s="38">
        <f t="shared" si="261"/>
        <v>0</v>
      </c>
      <c r="F178" s="96">
        <f t="shared" si="261"/>
        <v>0</v>
      </c>
      <c r="G178" s="96">
        <f t="shared" si="261"/>
        <v>0</v>
      </c>
      <c r="H178" s="96">
        <f t="shared" si="261"/>
        <v>0</v>
      </c>
      <c r="I178" s="38">
        <f t="shared" si="226"/>
        <v>0</v>
      </c>
      <c r="J178" s="38">
        <f t="shared" si="232"/>
        <v>0</v>
      </c>
      <c r="K178" s="38">
        <f t="shared" si="233"/>
        <v>0</v>
      </c>
      <c r="L178" s="38">
        <f t="shared" si="261"/>
        <v>0</v>
      </c>
      <c r="M178" s="38">
        <f t="shared" si="261"/>
        <v>0</v>
      </c>
      <c r="N178" s="38">
        <f t="shared" si="261"/>
        <v>0</v>
      </c>
      <c r="O178" s="38">
        <f t="shared" si="234"/>
        <v>0</v>
      </c>
      <c r="P178" s="38">
        <f t="shared" si="235"/>
        <v>0</v>
      </c>
      <c r="Q178" s="38">
        <f t="shared" si="236"/>
        <v>0</v>
      </c>
      <c r="R178" s="38">
        <f t="shared" si="261"/>
        <v>0</v>
      </c>
      <c r="S178" s="38">
        <f t="shared" si="261"/>
        <v>0</v>
      </c>
      <c r="T178" s="38">
        <f t="shared" si="261"/>
        <v>0</v>
      </c>
      <c r="U178" s="38">
        <f t="shared" si="227"/>
        <v>0</v>
      </c>
      <c r="V178" s="38">
        <f t="shared" si="228"/>
        <v>0</v>
      </c>
      <c r="W178" s="38">
        <f t="shared" si="229"/>
        <v>0</v>
      </c>
      <c r="X178" s="46"/>
      <c r="Y178" s="46"/>
      <c r="Z178" s="46"/>
    </row>
    <row r="179" spans="1:26" s="13" customFormat="1" ht="36" hidden="1" customHeight="1" x14ac:dyDescent="0.3">
      <c r="A179" s="25"/>
      <c r="B179" s="77" t="s">
        <v>278</v>
      </c>
      <c r="C179" s="39">
        <v>0</v>
      </c>
      <c r="D179" s="39">
        <v>0</v>
      </c>
      <c r="E179" s="39">
        <v>0</v>
      </c>
      <c r="F179" s="97">
        <v>0</v>
      </c>
      <c r="G179" s="97">
        <v>0</v>
      </c>
      <c r="H179" s="97">
        <v>0</v>
      </c>
      <c r="I179" s="39">
        <f t="shared" si="226"/>
        <v>0</v>
      </c>
      <c r="J179" s="39">
        <f t="shared" si="232"/>
        <v>0</v>
      </c>
      <c r="K179" s="39">
        <f t="shared" si="233"/>
        <v>0</v>
      </c>
      <c r="L179" s="39"/>
      <c r="M179" s="39"/>
      <c r="N179" s="39"/>
      <c r="O179" s="39">
        <f t="shared" si="234"/>
        <v>0</v>
      </c>
      <c r="P179" s="39">
        <f t="shared" si="235"/>
        <v>0</v>
      </c>
      <c r="Q179" s="39">
        <f t="shared" si="236"/>
        <v>0</v>
      </c>
      <c r="R179" s="39"/>
      <c r="S179" s="39"/>
      <c r="T179" s="39"/>
      <c r="U179" s="39">
        <f t="shared" si="227"/>
        <v>0</v>
      </c>
      <c r="V179" s="39">
        <f t="shared" si="228"/>
        <v>0</v>
      </c>
      <c r="W179" s="39">
        <f t="shared" si="229"/>
        <v>0</v>
      </c>
      <c r="X179" s="33"/>
      <c r="Y179" s="33"/>
      <c r="Z179" s="33"/>
    </row>
    <row r="180" spans="1:26" s="13" customFormat="1" ht="36" customHeight="1" x14ac:dyDescent="0.3">
      <c r="A180" s="74" t="s">
        <v>371</v>
      </c>
      <c r="B180" s="84" t="s">
        <v>39</v>
      </c>
      <c r="C180" s="39">
        <f>C181</f>
        <v>0</v>
      </c>
      <c r="D180" s="39">
        <f t="shared" ref="D180:H180" si="262">D181</f>
        <v>0</v>
      </c>
      <c r="E180" s="39">
        <f t="shared" si="262"/>
        <v>224856.16</v>
      </c>
      <c r="F180" s="97">
        <f>F181</f>
        <v>0</v>
      </c>
      <c r="G180" s="97">
        <f t="shared" si="262"/>
        <v>0</v>
      </c>
      <c r="H180" s="97">
        <f t="shared" si="262"/>
        <v>224856.16</v>
      </c>
      <c r="I180" s="38">
        <f t="shared" ref="I180:I181" si="263">F180-C180</f>
        <v>0</v>
      </c>
      <c r="J180" s="38">
        <f t="shared" ref="J180:J181" si="264">G180-D180</f>
        <v>0</v>
      </c>
      <c r="K180" s="38">
        <f t="shared" ref="K180:K181" si="265">H180-E180</f>
        <v>0</v>
      </c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3"/>
      <c r="Y180" s="33"/>
      <c r="Z180" s="33"/>
    </row>
    <row r="181" spans="1:26" s="13" customFormat="1" ht="29.25" customHeight="1" x14ac:dyDescent="0.3">
      <c r="A181" s="85"/>
      <c r="B181" s="59" t="s">
        <v>281</v>
      </c>
      <c r="C181" s="39">
        <v>0</v>
      </c>
      <c r="D181" s="39">
        <v>0</v>
      </c>
      <c r="E181" s="39">
        <v>224856.16</v>
      </c>
      <c r="F181" s="97">
        <v>0</v>
      </c>
      <c r="G181" s="97">
        <v>0</v>
      </c>
      <c r="H181" s="97">
        <v>224856.16</v>
      </c>
      <c r="I181" s="39">
        <f t="shared" si="263"/>
        <v>0</v>
      </c>
      <c r="J181" s="39">
        <f t="shared" si="264"/>
        <v>0</v>
      </c>
      <c r="K181" s="39">
        <f t="shared" si="265"/>
        <v>0</v>
      </c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3"/>
      <c r="Y181" s="33"/>
      <c r="Z181" s="33"/>
    </row>
    <row r="182" spans="1:26" ht="30.75" customHeight="1" x14ac:dyDescent="0.3">
      <c r="A182" s="26" t="s">
        <v>38</v>
      </c>
      <c r="B182" s="23" t="s">
        <v>37</v>
      </c>
      <c r="C182" s="38">
        <f t="shared" ref="C182:H182" si="266">SUM(C183:C203)</f>
        <v>992517.95114000002</v>
      </c>
      <c r="D182" s="38">
        <f t="shared" si="266"/>
        <v>526178.88296999992</v>
      </c>
      <c r="E182" s="38">
        <f t="shared" si="266"/>
        <v>1137742.1230899999</v>
      </c>
      <c r="F182" s="96">
        <f t="shared" si="266"/>
        <v>877802.99173999997</v>
      </c>
      <c r="G182" s="96">
        <f t="shared" si="266"/>
        <v>483753.88296999998</v>
      </c>
      <c r="H182" s="96">
        <f t="shared" si="266"/>
        <v>915197.12309012492</v>
      </c>
      <c r="I182" s="38">
        <f t="shared" si="226"/>
        <v>-114714.95940000005</v>
      </c>
      <c r="J182" s="38">
        <f t="shared" si="232"/>
        <v>-42424.999999999942</v>
      </c>
      <c r="K182" s="38">
        <f t="shared" si="233"/>
        <v>-222544.99999987497</v>
      </c>
      <c r="L182" s="38">
        <f>SUM(L183:L204)</f>
        <v>0</v>
      </c>
      <c r="M182" s="38">
        <f>SUM(M183:M204)</f>
        <v>0</v>
      </c>
      <c r="N182" s="38">
        <f>SUM(N183:N204)</f>
        <v>0</v>
      </c>
      <c r="O182" s="38">
        <f t="shared" si="234"/>
        <v>-877802.99173999997</v>
      </c>
      <c r="P182" s="38">
        <f t="shared" si="235"/>
        <v>-483753.88296999998</v>
      </c>
      <c r="Q182" s="38">
        <f t="shared" si="236"/>
        <v>-915197.12309012492</v>
      </c>
      <c r="R182" s="38">
        <f>SUM(R183:R204)</f>
        <v>0</v>
      </c>
      <c r="S182" s="38">
        <f>SUM(S183:S204)</f>
        <v>0</v>
      </c>
      <c r="T182" s="38">
        <f>SUM(T183:T204)</f>
        <v>0</v>
      </c>
      <c r="U182" s="38">
        <f t="shared" si="227"/>
        <v>0</v>
      </c>
      <c r="V182" s="38">
        <f t="shared" si="228"/>
        <v>0</v>
      </c>
      <c r="W182" s="38">
        <f t="shared" si="229"/>
        <v>0</v>
      </c>
      <c r="X182" s="46"/>
      <c r="Y182" s="46"/>
      <c r="Z182" s="46"/>
    </row>
    <row r="183" spans="1:26" s="13" customFormat="1" ht="51.75" customHeight="1" x14ac:dyDescent="0.3">
      <c r="A183" s="25"/>
      <c r="B183" s="79" t="s">
        <v>358</v>
      </c>
      <c r="C183" s="40">
        <v>7956.09</v>
      </c>
      <c r="D183" s="40">
        <v>0</v>
      </c>
      <c r="E183" s="40">
        <v>4587.91</v>
      </c>
      <c r="F183" s="98">
        <v>7956.09</v>
      </c>
      <c r="G183" s="98">
        <v>0</v>
      </c>
      <c r="H183" s="98">
        <v>4587.91</v>
      </c>
      <c r="I183" s="40">
        <f t="shared" si="226"/>
        <v>0</v>
      </c>
      <c r="J183" s="40">
        <f t="shared" si="232"/>
        <v>0</v>
      </c>
      <c r="K183" s="40">
        <f t="shared" si="233"/>
        <v>0</v>
      </c>
      <c r="L183" s="40"/>
      <c r="M183" s="40"/>
      <c r="N183" s="40"/>
      <c r="O183" s="40">
        <f t="shared" si="234"/>
        <v>-7956.09</v>
      </c>
      <c r="P183" s="40">
        <f t="shared" si="235"/>
        <v>0</v>
      </c>
      <c r="Q183" s="40">
        <f t="shared" si="236"/>
        <v>-4587.91</v>
      </c>
      <c r="R183" s="40"/>
      <c r="S183" s="40"/>
      <c r="T183" s="40"/>
      <c r="U183" s="40">
        <f t="shared" si="227"/>
        <v>0</v>
      </c>
      <c r="V183" s="40">
        <f t="shared" si="228"/>
        <v>0</v>
      </c>
      <c r="W183" s="40">
        <f t="shared" si="229"/>
        <v>0</v>
      </c>
      <c r="X183" s="33"/>
      <c r="Y183" s="33"/>
      <c r="Z183" s="33"/>
    </row>
    <row r="184" spans="1:26" s="13" customFormat="1" ht="65.25" hidden="1" customHeight="1" x14ac:dyDescent="0.3">
      <c r="A184" s="25"/>
      <c r="B184" s="79" t="s">
        <v>36</v>
      </c>
      <c r="C184" s="40"/>
      <c r="D184" s="40"/>
      <c r="E184" s="40"/>
      <c r="F184" s="98"/>
      <c r="G184" s="98"/>
      <c r="H184" s="98"/>
      <c r="I184" s="40">
        <f t="shared" si="226"/>
        <v>0</v>
      </c>
      <c r="J184" s="40">
        <f t="shared" si="232"/>
        <v>0</v>
      </c>
      <c r="K184" s="40">
        <f t="shared" si="233"/>
        <v>0</v>
      </c>
      <c r="L184" s="40"/>
      <c r="M184" s="40"/>
      <c r="N184" s="40"/>
      <c r="O184" s="40">
        <f t="shared" si="234"/>
        <v>0</v>
      </c>
      <c r="P184" s="40">
        <f t="shared" si="235"/>
        <v>0</v>
      </c>
      <c r="Q184" s="40">
        <f t="shared" si="236"/>
        <v>0</v>
      </c>
      <c r="R184" s="40"/>
      <c r="S184" s="40"/>
      <c r="T184" s="40"/>
      <c r="U184" s="40">
        <f t="shared" si="227"/>
        <v>0</v>
      </c>
      <c r="V184" s="40">
        <f t="shared" si="228"/>
        <v>0</v>
      </c>
      <c r="W184" s="40">
        <f t="shared" si="229"/>
        <v>0</v>
      </c>
      <c r="X184" s="33"/>
      <c r="Y184" s="33"/>
      <c r="Z184" s="33"/>
    </row>
    <row r="185" spans="1:26" s="13" customFormat="1" ht="51.75" customHeight="1" x14ac:dyDescent="0.3">
      <c r="A185" s="25"/>
      <c r="B185" s="79" t="s">
        <v>359</v>
      </c>
      <c r="C185" s="40">
        <v>97378.58</v>
      </c>
      <c r="D185" s="40">
        <v>64649.044020000001</v>
      </c>
      <c r="E185" s="40">
        <v>0</v>
      </c>
      <c r="F185" s="98">
        <v>97378.58</v>
      </c>
      <c r="G185" s="98">
        <v>64649.044020000001</v>
      </c>
      <c r="H185" s="98">
        <v>0</v>
      </c>
      <c r="I185" s="40">
        <f t="shared" si="226"/>
        <v>0</v>
      </c>
      <c r="J185" s="40">
        <f t="shared" si="232"/>
        <v>0</v>
      </c>
      <c r="K185" s="40">
        <f t="shared" si="233"/>
        <v>0</v>
      </c>
      <c r="L185" s="40"/>
      <c r="M185" s="40"/>
      <c r="N185" s="40"/>
      <c r="O185" s="40">
        <f t="shared" si="234"/>
        <v>-97378.58</v>
      </c>
      <c r="P185" s="40">
        <f t="shared" si="235"/>
        <v>-64649.044020000001</v>
      </c>
      <c r="Q185" s="40">
        <f t="shared" si="236"/>
        <v>0</v>
      </c>
      <c r="R185" s="40"/>
      <c r="S185" s="40"/>
      <c r="T185" s="40"/>
      <c r="U185" s="40">
        <f t="shared" si="227"/>
        <v>0</v>
      </c>
      <c r="V185" s="40">
        <f t="shared" si="228"/>
        <v>0</v>
      </c>
      <c r="W185" s="40">
        <f t="shared" si="229"/>
        <v>0</v>
      </c>
      <c r="X185" s="33"/>
      <c r="Y185" s="33"/>
      <c r="Z185" s="33"/>
    </row>
    <row r="186" spans="1:26" s="13" customFormat="1" ht="51" customHeight="1" x14ac:dyDescent="0.3">
      <c r="A186" s="25"/>
      <c r="B186" s="80" t="s">
        <v>274</v>
      </c>
      <c r="C186" s="40">
        <v>243826.49114</v>
      </c>
      <c r="D186" s="40">
        <v>123637.52</v>
      </c>
      <c r="E186" s="40">
        <v>819472.67</v>
      </c>
      <c r="F186" s="98">
        <v>134211.63399999999</v>
      </c>
      <c r="G186" s="98">
        <v>81137.52</v>
      </c>
      <c r="H186" s="98">
        <v>594472.67000012496</v>
      </c>
      <c r="I186" s="40">
        <f t="shared" si="226"/>
        <v>-109614.85714000001</v>
      </c>
      <c r="J186" s="40">
        <f t="shared" si="232"/>
        <v>-42500</v>
      </c>
      <c r="K186" s="40">
        <f t="shared" si="233"/>
        <v>-224999.99999987509</v>
      </c>
      <c r="L186" s="40"/>
      <c r="M186" s="40"/>
      <c r="N186" s="40"/>
      <c r="O186" s="40">
        <f t="shared" si="234"/>
        <v>-134211.63399999999</v>
      </c>
      <c r="P186" s="40">
        <f t="shared" si="235"/>
        <v>-81137.52</v>
      </c>
      <c r="Q186" s="40">
        <f t="shared" si="236"/>
        <v>-594472.67000012496</v>
      </c>
      <c r="R186" s="40"/>
      <c r="S186" s="40"/>
      <c r="T186" s="40"/>
      <c r="U186" s="40">
        <f t="shared" si="227"/>
        <v>0</v>
      </c>
      <c r="V186" s="40">
        <f t="shared" si="228"/>
        <v>0</v>
      </c>
      <c r="W186" s="40">
        <f t="shared" si="229"/>
        <v>0</v>
      </c>
      <c r="X186" s="33"/>
      <c r="Y186" s="33"/>
      <c r="Z186" s="33"/>
    </row>
    <row r="187" spans="1:26" s="13" customFormat="1" ht="50.25" customHeight="1" x14ac:dyDescent="0.3">
      <c r="A187" s="25"/>
      <c r="B187" s="80" t="s">
        <v>363</v>
      </c>
      <c r="C187" s="40">
        <v>21222.59</v>
      </c>
      <c r="D187" s="40">
        <v>14946.92</v>
      </c>
      <c r="E187" s="40">
        <v>99385.83</v>
      </c>
      <c r="F187" s="98">
        <v>21222.59</v>
      </c>
      <c r="G187" s="98">
        <v>14946.92</v>
      </c>
      <c r="H187" s="98">
        <v>99385.83</v>
      </c>
      <c r="I187" s="40">
        <f t="shared" si="226"/>
        <v>0</v>
      </c>
      <c r="J187" s="40">
        <f t="shared" si="232"/>
        <v>0</v>
      </c>
      <c r="K187" s="40">
        <f t="shared" si="233"/>
        <v>0</v>
      </c>
      <c r="L187" s="40"/>
      <c r="M187" s="40"/>
      <c r="N187" s="40"/>
      <c r="O187" s="40">
        <f t="shared" si="234"/>
        <v>-21222.59</v>
      </c>
      <c r="P187" s="40">
        <f t="shared" si="235"/>
        <v>-14946.92</v>
      </c>
      <c r="Q187" s="40">
        <f t="shared" si="236"/>
        <v>-99385.83</v>
      </c>
      <c r="R187" s="40"/>
      <c r="S187" s="40"/>
      <c r="T187" s="40"/>
      <c r="U187" s="40">
        <f t="shared" si="227"/>
        <v>0</v>
      </c>
      <c r="V187" s="40">
        <f t="shared" si="228"/>
        <v>0</v>
      </c>
      <c r="W187" s="40">
        <f t="shared" si="229"/>
        <v>0</v>
      </c>
      <c r="X187" s="33"/>
      <c r="Y187" s="33"/>
      <c r="Z187" s="33"/>
    </row>
    <row r="188" spans="1:26" s="13" customFormat="1" ht="50.25" customHeight="1" x14ac:dyDescent="0.3">
      <c r="A188" s="25"/>
      <c r="B188" s="80" t="s">
        <v>275</v>
      </c>
      <c r="C188" s="40">
        <v>22738.49</v>
      </c>
      <c r="D188" s="40">
        <v>9323.8889500000005</v>
      </c>
      <c r="E188" s="40">
        <v>57371.193090000001</v>
      </c>
      <c r="F188" s="98">
        <v>5103.3677400000015</v>
      </c>
      <c r="G188" s="98">
        <v>9323.8889500000005</v>
      </c>
      <c r="H188" s="98">
        <v>57371.193090000001</v>
      </c>
      <c r="I188" s="40">
        <f t="shared" si="226"/>
        <v>-17635.12226</v>
      </c>
      <c r="J188" s="40">
        <f t="shared" si="232"/>
        <v>0</v>
      </c>
      <c r="K188" s="40">
        <f t="shared" si="233"/>
        <v>0</v>
      </c>
      <c r="L188" s="40"/>
      <c r="M188" s="40"/>
      <c r="N188" s="40"/>
      <c r="O188" s="40">
        <f t="shared" si="234"/>
        <v>-5103.3677400000015</v>
      </c>
      <c r="P188" s="40">
        <f t="shared" si="235"/>
        <v>-9323.8889500000005</v>
      </c>
      <c r="Q188" s="40">
        <f t="shared" si="236"/>
        <v>-57371.193090000001</v>
      </c>
      <c r="R188" s="40"/>
      <c r="S188" s="40"/>
      <c r="T188" s="40"/>
      <c r="U188" s="40">
        <f t="shared" si="227"/>
        <v>0</v>
      </c>
      <c r="V188" s="40">
        <f t="shared" si="228"/>
        <v>0</v>
      </c>
      <c r="W188" s="40">
        <f t="shared" si="229"/>
        <v>0</v>
      </c>
      <c r="X188" s="33"/>
      <c r="Y188" s="33"/>
      <c r="Z188" s="33"/>
    </row>
    <row r="189" spans="1:26" s="13" customFormat="1" ht="66" customHeight="1" x14ac:dyDescent="0.3">
      <c r="A189" s="25"/>
      <c r="B189" s="80" t="s">
        <v>361</v>
      </c>
      <c r="C189" s="40">
        <v>37008</v>
      </c>
      <c r="D189" s="40">
        <v>37008</v>
      </c>
      <c r="E189" s="40">
        <v>37008</v>
      </c>
      <c r="F189" s="98">
        <v>37008</v>
      </c>
      <c r="G189" s="98">
        <v>37008</v>
      </c>
      <c r="H189" s="98">
        <v>37008</v>
      </c>
      <c r="I189" s="40">
        <f t="shared" si="226"/>
        <v>0</v>
      </c>
      <c r="J189" s="40">
        <f t="shared" si="232"/>
        <v>0</v>
      </c>
      <c r="K189" s="40">
        <f t="shared" si="233"/>
        <v>0</v>
      </c>
      <c r="L189" s="40"/>
      <c r="M189" s="40"/>
      <c r="N189" s="40"/>
      <c r="O189" s="40">
        <f t="shared" si="234"/>
        <v>-37008</v>
      </c>
      <c r="P189" s="40">
        <f t="shared" si="235"/>
        <v>-37008</v>
      </c>
      <c r="Q189" s="40">
        <f t="shared" si="236"/>
        <v>-37008</v>
      </c>
      <c r="R189" s="40"/>
      <c r="S189" s="40"/>
      <c r="T189" s="40"/>
      <c r="U189" s="40">
        <f t="shared" si="227"/>
        <v>0</v>
      </c>
      <c r="V189" s="40">
        <f t="shared" si="228"/>
        <v>0</v>
      </c>
      <c r="W189" s="40">
        <f t="shared" si="229"/>
        <v>0</v>
      </c>
      <c r="X189" s="33"/>
      <c r="Y189" s="33"/>
      <c r="Z189" s="33"/>
    </row>
    <row r="190" spans="1:26" s="13" customFormat="1" ht="64.5" customHeight="1" x14ac:dyDescent="0.3">
      <c r="A190" s="25"/>
      <c r="B190" s="80" t="s">
        <v>369</v>
      </c>
      <c r="C190" s="40">
        <v>1627.87</v>
      </c>
      <c r="D190" s="40">
        <v>1710.89</v>
      </c>
      <c r="E190" s="40">
        <v>1789.59</v>
      </c>
      <c r="F190" s="98">
        <v>1627.87</v>
      </c>
      <c r="G190" s="98">
        <v>1710.89</v>
      </c>
      <c r="H190" s="98">
        <v>1789.59</v>
      </c>
      <c r="I190" s="40">
        <f t="shared" si="226"/>
        <v>0</v>
      </c>
      <c r="J190" s="40">
        <f t="shared" si="232"/>
        <v>0</v>
      </c>
      <c r="K190" s="40">
        <f t="shared" si="233"/>
        <v>0</v>
      </c>
      <c r="L190" s="40"/>
      <c r="M190" s="40"/>
      <c r="N190" s="40"/>
      <c r="O190" s="40">
        <f t="shared" si="234"/>
        <v>-1627.87</v>
      </c>
      <c r="P190" s="40">
        <f t="shared" si="235"/>
        <v>-1710.89</v>
      </c>
      <c r="Q190" s="40">
        <f t="shared" si="236"/>
        <v>-1789.59</v>
      </c>
      <c r="R190" s="40"/>
      <c r="S190" s="40"/>
      <c r="T190" s="40"/>
      <c r="U190" s="40">
        <f t="shared" si="227"/>
        <v>0</v>
      </c>
      <c r="V190" s="40">
        <f t="shared" si="228"/>
        <v>0</v>
      </c>
      <c r="W190" s="40">
        <f t="shared" si="229"/>
        <v>0</v>
      </c>
      <c r="X190" s="33"/>
      <c r="Y190" s="33"/>
      <c r="Z190" s="33"/>
    </row>
    <row r="191" spans="1:26" s="13" customFormat="1" ht="92.25" customHeight="1" x14ac:dyDescent="0.3">
      <c r="A191" s="25"/>
      <c r="B191" s="80" t="s">
        <v>339</v>
      </c>
      <c r="C191" s="40">
        <v>591</v>
      </c>
      <c r="D191" s="40">
        <v>591</v>
      </c>
      <c r="E191" s="40">
        <v>591</v>
      </c>
      <c r="F191" s="98">
        <v>591</v>
      </c>
      <c r="G191" s="98">
        <v>591</v>
      </c>
      <c r="H191" s="98">
        <v>591</v>
      </c>
      <c r="I191" s="40">
        <f t="shared" si="226"/>
        <v>0</v>
      </c>
      <c r="J191" s="40">
        <f t="shared" si="232"/>
        <v>0</v>
      </c>
      <c r="K191" s="40">
        <f t="shared" si="233"/>
        <v>0</v>
      </c>
      <c r="L191" s="40"/>
      <c r="M191" s="40"/>
      <c r="N191" s="40"/>
      <c r="O191" s="40">
        <f t="shared" si="234"/>
        <v>-591</v>
      </c>
      <c r="P191" s="40">
        <f t="shared" si="235"/>
        <v>-591</v>
      </c>
      <c r="Q191" s="40">
        <f t="shared" si="236"/>
        <v>-591</v>
      </c>
      <c r="R191" s="40"/>
      <c r="S191" s="40"/>
      <c r="T191" s="40"/>
      <c r="U191" s="40">
        <f t="shared" si="227"/>
        <v>0</v>
      </c>
      <c r="V191" s="40">
        <f t="shared" si="228"/>
        <v>0</v>
      </c>
      <c r="W191" s="40">
        <f t="shared" si="229"/>
        <v>0</v>
      </c>
      <c r="X191" s="33"/>
      <c r="Y191" s="33"/>
      <c r="Z191" s="33"/>
    </row>
    <row r="192" spans="1:26" s="13" customFormat="1" ht="50.25" customHeight="1" x14ac:dyDescent="0.3">
      <c r="A192" s="25"/>
      <c r="B192" s="80" t="s">
        <v>367</v>
      </c>
      <c r="C192" s="40">
        <v>200255.77</v>
      </c>
      <c r="D192" s="40">
        <v>198941.08</v>
      </c>
      <c r="E192" s="40">
        <v>0</v>
      </c>
      <c r="F192" s="98">
        <v>200255.77</v>
      </c>
      <c r="G192" s="98">
        <v>198941.08</v>
      </c>
      <c r="H192" s="98">
        <v>0</v>
      </c>
      <c r="I192" s="40">
        <f t="shared" si="226"/>
        <v>0</v>
      </c>
      <c r="J192" s="40">
        <f t="shared" si="232"/>
        <v>0</v>
      </c>
      <c r="K192" s="40">
        <f t="shared" si="233"/>
        <v>0</v>
      </c>
      <c r="L192" s="40"/>
      <c r="M192" s="40"/>
      <c r="N192" s="40"/>
      <c r="O192" s="40">
        <f t="shared" si="234"/>
        <v>-200255.77</v>
      </c>
      <c r="P192" s="40">
        <f t="shared" si="235"/>
        <v>-198941.08</v>
      </c>
      <c r="Q192" s="40">
        <f t="shared" si="236"/>
        <v>0</v>
      </c>
      <c r="R192" s="40"/>
      <c r="S192" s="40"/>
      <c r="T192" s="40"/>
      <c r="U192" s="40">
        <f t="shared" si="227"/>
        <v>0</v>
      </c>
      <c r="V192" s="40">
        <f t="shared" si="228"/>
        <v>0</v>
      </c>
      <c r="W192" s="40">
        <f t="shared" si="229"/>
        <v>0</v>
      </c>
      <c r="X192" s="33"/>
      <c r="Y192" s="33"/>
      <c r="Z192" s="33"/>
    </row>
    <row r="193" spans="1:26" s="13" customFormat="1" ht="49.5" customHeight="1" x14ac:dyDescent="0.3">
      <c r="A193" s="25"/>
      <c r="B193" s="79" t="s">
        <v>342</v>
      </c>
      <c r="C193" s="40">
        <v>7355</v>
      </c>
      <c r="D193" s="40">
        <v>0</v>
      </c>
      <c r="E193" s="40">
        <v>0</v>
      </c>
      <c r="F193" s="98">
        <v>7355</v>
      </c>
      <c r="G193" s="98">
        <v>0</v>
      </c>
      <c r="H193" s="98">
        <v>0</v>
      </c>
      <c r="I193" s="40">
        <f t="shared" si="226"/>
        <v>0</v>
      </c>
      <c r="J193" s="40">
        <f t="shared" si="232"/>
        <v>0</v>
      </c>
      <c r="K193" s="40">
        <f t="shared" si="233"/>
        <v>0</v>
      </c>
      <c r="L193" s="40"/>
      <c r="M193" s="40"/>
      <c r="N193" s="40"/>
      <c r="O193" s="40">
        <f t="shared" si="234"/>
        <v>-7355</v>
      </c>
      <c r="P193" s="40">
        <f t="shared" si="235"/>
        <v>0</v>
      </c>
      <c r="Q193" s="40">
        <f t="shared" si="236"/>
        <v>0</v>
      </c>
      <c r="R193" s="40"/>
      <c r="S193" s="40"/>
      <c r="T193" s="40"/>
      <c r="U193" s="40">
        <f t="shared" si="227"/>
        <v>0</v>
      </c>
      <c r="V193" s="40">
        <f t="shared" si="228"/>
        <v>0</v>
      </c>
      <c r="W193" s="40">
        <f t="shared" si="229"/>
        <v>0</v>
      </c>
      <c r="X193" s="33"/>
      <c r="Y193" s="33"/>
      <c r="Z193" s="33"/>
    </row>
    <row r="194" spans="1:26" s="13" customFormat="1" ht="27" customHeight="1" x14ac:dyDescent="0.3">
      <c r="A194" s="25"/>
      <c r="B194" s="80" t="s">
        <v>283</v>
      </c>
      <c r="C194" s="40">
        <v>11132.56</v>
      </c>
      <c r="D194" s="40">
        <v>5703.92</v>
      </c>
      <c r="E194" s="40">
        <v>5428.64</v>
      </c>
      <c r="F194" s="98">
        <v>11132.56</v>
      </c>
      <c r="G194" s="98">
        <v>5703.92</v>
      </c>
      <c r="H194" s="98">
        <v>5428.64</v>
      </c>
      <c r="I194" s="40">
        <f t="shared" si="226"/>
        <v>0</v>
      </c>
      <c r="J194" s="40">
        <f t="shared" si="232"/>
        <v>0</v>
      </c>
      <c r="K194" s="40">
        <f t="shared" si="233"/>
        <v>0</v>
      </c>
      <c r="L194" s="40"/>
      <c r="M194" s="40"/>
      <c r="N194" s="40"/>
      <c r="O194" s="40">
        <f t="shared" si="234"/>
        <v>-11132.56</v>
      </c>
      <c r="P194" s="40">
        <f t="shared" si="235"/>
        <v>-5703.92</v>
      </c>
      <c r="Q194" s="40">
        <f t="shared" si="236"/>
        <v>-5428.64</v>
      </c>
      <c r="R194" s="40"/>
      <c r="S194" s="40"/>
      <c r="T194" s="40"/>
      <c r="U194" s="40">
        <f t="shared" si="227"/>
        <v>0</v>
      </c>
      <c r="V194" s="40">
        <f t="shared" si="228"/>
        <v>0</v>
      </c>
      <c r="W194" s="40">
        <f t="shared" si="229"/>
        <v>0</v>
      </c>
      <c r="X194" s="33"/>
      <c r="Y194" s="33"/>
      <c r="Z194" s="33"/>
    </row>
    <row r="195" spans="1:26" s="13" customFormat="1" ht="51" customHeight="1" x14ac:dyDescent="0.3">
      <c r="A195" s="25"/>
      <c r="B195" s="80" t="s">
        <v>284</v>
      </c>
      <c r="C195" s="40">
        <v>40349</v>
      </c>
      <c r="D195" s="40">
        <v>39891</v>
      </c>
      <c r="E195" s="40">
        <v>38590</v>
      </c>
      <c r="F195" s="98">
        <v>40349</v>
      </c>
      <c r="G195" s="98">
        <v>39891</v>
      </c>
      <c r="H195" s="98">
        <v>38590</v>
      </c>
      <c r="I195" s="40">
        <f t="shared" si="226"/>
        <v>0</v>
      </c>
      <c r="J195" s="40">
        <f t="shared" si="232"/>
        <v>0</v>
      </c>
      <c r="K195" s="40">
        <f t="shared" si="233"/>
        <v>0</v>
      </c>
      <c r="L195" s="40"/>
      <c r="M195" s="40"/>
      <c r="N195" s="40"/>
      <c r="O195" s="40">
        <f t="shared" si="234"/>
        <v>-40349</v>
      </c>
      <c r="P195" s="40">
        <f t="shared" si="235"/>
        <v>-39891</v>
      </c>
      <c r="Q195" s="40">
        <f t="shared" si="236"/>
        <v>-38590</v>
      </c>
      <c r="R195" s="40"/>
      <c r="S195" s="40"/>
      <c r="T195" s="40"/>
      <c r="U195" s="40">
        <f t="shared" si="227"/>
        <v>0</v>
      </c>
      <c r="V195" s="40">
        <f t="shared" si="228"/>
        <v>0</v>
      </c>
      <c r="W195" s="40">
        <f t="shared" si="229"/>
        <v>0</v>
      </c>
      <c r="X195" s="33"/>
      <c r="Y195" s="33"/>
      <c r="Z195" s="33"/>
    </row>
    <row r="196" spans="1:26" s="13" customFormat="1" ht="35.25" customHeight="1" x14ac:dyDescent="0.3">
      <c r="A196" s="25"/>
      <c r="B196" s="80" t="s">
        <v>285</v>
      </c>
      <c r="C196" s="40">
        <v>6014</v>
      </c>
      <c r="D196" s="40">
        <v>6014</v>
      </c>
      <c r="E196" s="40">
        <v>6014</v>
      </c>
      <c r="F196" s="98">
        <v>6014</v>
      </c>
      <c r="G196" s="98">
        <v>6014</v>
      </c>
      <c r="H196" s="98">
        <v>6014</v>
      </c>
      <c r="I196" s="40">
        <f t="shared" si="226"/>
        <v>0</v>
      </c>
      <c r="J196" s="40">
        <f t="shared" si="232"/>
        <v>0</v>
      </c>
      <c r="K196" s="40">
        <f t="shared" si="233"/>
        <v>0</v>
      </c>
      <c r="L196" s="40"/>
      <c r="M196" s="40"/>
      <c r="N196" s="40"/>
      <c r="O196" s="40">
        <f t="shared" si="234"/>
        <v>-6014</v>
      </c>
      <c r="P196" s="40">
        <f t="shared" si="235"/>
        <v>-6014</v>
      </c>
      <c r="Q196" s="40">
        <f t="shared" si="236"/>
        <v>-6014</v>
      </c>
      <c r="R196" s="40"/>
      <c r="S196" s="40"/>
      <c r="T196" s="40"/>
      <c r="U196" s="40">
        <f t="shared" si="227"/>
        <v>0</v>
      </c>
      <c r="V196" s="40">
        <f t="shared" si="228"/>
        <v>0</v>
      </c>
      <c r="W196" s="40">
        <f t="shared" si="229"/>
        <v>0</v>
      </c>
      <c r="X196" s="33"/>
      <c r="Y196" s="33"/>
      <c r="Z196" s="33"/>
    </row>
    <row r="197" spans="1:26" s="13" customFormat="1" ht="49.5" customHeight="1" x14ac:dyDescent="0.3">
      <c r="A197" s="25"/>
      <c r="B197" s="80" t="s">
        <v>340</v>
      </c>
      <c r="C197" s="40">
        <v>6258.87</v>
      </c>
      <c r="D197" s="40">
        <v>10000</v>
      </c>
      <c r="E197" s="40">
        <v>0</v>
      </c>
      <c r="F197" s="98">
        <v>6258.87</v>
      </c>
      <c r="G197" s="98">
        <v>10000</v>
      </c>
      <c r="H197" s="98">
        <v>0</v>
      </c>
      <c r="I197" s="40">
        <f t="shared" si="226"/>
        <v>0</v>
      </c>
      <c r="J197" s="40">
        <f t="shared" si="232"/>
        <v>0</v>
      </c>
      <c r="K197" s="40">
        <f t="shared" si="233"/>
        <v>0</v>
      </c>
      <c r="L197" s="40"/>
      <c r="M197" s="40"/>
      <c r="N197" s="40"/>
      <c r="O197" s="40">
        <f t="shared" si="234"/>
        <v>-6258.87</v>
      </c>
      <c r="P197" s="40">
        <f t="shared" si="235"/>
        <v>-10000</v>
      </c>
      <c r="Q197" s="40">
        <f t="shared" si="236"/>
        <v>0</v>
      </c>
      <c r="R197" s="40"/>
      <c r="S197" s="40"/>
      <c r="T197" s="40"/>
      <c r="U197" s="40">
        <f t="shared" si="227"/>
        <v>0</v>
      </c>
      <c r="V197" s="40">
        <f t="shared" si="228"/>
        <v>0</v>
      </c>
      <c r="W197" s="40">
        <f t="shared" si="229"/>
        <v>0</v>
      </c>
      <c r="X197" s="33"/>
      <c r="Y197" s="33"/>
      <c r="Z197" s="33"/>
    </row>
    <row r="198" spans="1:26" s="13" customFormat="1" ht="48.75" customHeight="1" x14ac:dyDescent="0.3">
      <c r="A198" s="25"/>
      <c r="B198" s="80" t="s">
        <v>364</v>
      </c>
      <c r="C198" s="40">
        <v>15158.99</v>
      </c>
      <c r="D198" s="40">
        <v>10676.37</v>
      </c>
      <c r="E198" s="40">
        <v>67503.289999999994</v>
      </c>
      <c r="F198" s="98">
        <v>15158.99</v>
      </c>
      <c r="G198" s="98">
        <v>10676.37</v>
      </c>
      <c r="H198" s="98">
        <v>67503.289999999994</v>
      </c>
      <c r="I198" s="40">
        <f t="shared" si="226"/>
        <v>0</v>
      </c>
      <c r="J198" s="40">
        <f t="shared" si="232"/>
        <v>0</v>
      </c>
      <c r="K198" s="40">
        <f t="shared" si="233"/>
        <v>0</v>
      </c>
      <c r="L198" s="40"/>
      <c r="M198" s="40"/>
      <c r="N198" s="40"/>
      <c r="O198" s="40">
        <f t="shared" si="234"/>
        <v>-15158.99</v>
      </c>
      <c r="P198" s="40">
        <f t="shared" si="235"/>
        <v>-10676.37</v>
      </c>
      <c r="Q198" s="40">
        <f t="shared" si="236"/>
        <v>-67503.289999999994</v>
      </c>
      <c r="R198" s="40"/>
      <c r="S198" s="40"/>
      <c r="T198" s="40"/>
      <c r="U198" s="40">
        <f t="shared" si="227"/>
        <v>0</v>
      </c>
      <c r="V198" s="40">
        <f t="shared" si="228"/>
        <v>0</v>
      </c>
      <c r="W198" s="40">
        <f t="shared" si="229"/>
        <v>0</v>
      </c>
      <c r="X198" s="33"/>
      <c r="Y198" s="33"/>
      <c r="Z198" s="33"/>
    </row>
    <row r="199" spans="1:26" s="13" customFormat="1" ht="38.25" customHeight="1" x14ac:dyDescent="0.3">
      <c r="A199" s="25"/>
      <c r="B199" s="80" t="s">
        <v>368</v>
      </c>
      <c r="C199" s="40">
        <v>273644.65000000002</v>
      </c>
      <c r="D199" s="40">
        <v>3085.25</v>
      </c>
      <c r="E199" s="40">
        <v>0</v>
      </c>
      <c r="F199" s="98">
        <v>273644.65000000002</v>
      </c>
      <c r="G199" s="98">
        <v>3085.25</v>
      </c>
      <c r="H199" s="98">
        <v>0</v>
      </c>
      <c r="I199" s="40">
        <f t="shared" si="226"/>
        <v>0</v>
      </c>
      <c r="J199" s="40">
        <f t="shared" si="232"/>
        <v>0</v>
      </c>
      <c r="K199" s="40">
        <f t="shared" si="233"/>
        <v>0</v>
      </c>
      <c r="L199" s="40"/>
      <c r="M199" s="40"/>
      <c r="N199" s="40"/>
      <c r="O199" s="40">
        <f t="shared" si="234"/>
        <v>-273644.65000000002</v>
      </c>
      <c r="P199" s="40">
        <f t="shared" si="235"/>
        <v>-3085.25</v>
      </c>
      <c r="Q199" s="40">
        <f t="shared" si="236"/>
        <v>0</v>
      </c>
      <c r="R199" s="40"/>
      <c r="S199" s="40"/>
      <c r="T199" s="40"/>
      <c r="U199" s="40">
        <f t="shared" si="227"/>
        <v>0</v>
      </c>
      <c r="V199" s="40">
        <f t="shared" si="228"/>
        <v>0</v>
      </c>
      <c r="W199" s="40">
        <f t="shared" si="229"/>
        <v>0</v>
      </c>
      <c r="X199" s="33"/>
      <c r="Y199" s="33"/>
      <c r="Z199" s="33"/>
    </row>
    <row r="200" spans="1:26" s="13" customFormat="1" ht="153.75" customHeight="1" x14ac:dyDescent="0.3">
      <c r="A200" s="25"/>
      <c r="B200" s="92" t="s">
        <v>374</v>
      </c>
      <c r="C200" s="39"/>
      <c r="D200" s="39"/>
      <c r="E200" s="39"/>
      <c r="F200" s="97">
        <v>0</v>
      </c>
      <c r="G200" s="97">
        <v>75</v>
      </c>
      <c r="H200" s="97">
        <v>2455</v>
      </c>
      <c r="I200" s="39">
        <f t="shared" si="226"/>
        <v>0</v>
      </c>
      <c r="J200" s="39">
        <f t="shared" si="232"/>
        <v>75</v>
      </c>
      <c r="K200" s="39">
        <f t="shared" si="233"/>
        <v>2455</v>
      </c>
      <c r="L200" s="40"/>
      <c r="M200" s="40"/>
      <c r="N200" s="40"/>
      <c r="O200" s="40">
        <f t="shared" si="234"/>
        <v>0</v>
      </c>
      <c r="P200" s="40">
        <f t="shared" si="235"/>
        <v>-75</v>
      </c>
      <c r="Q200" s="40">
        <f t="shared" si="236"/>
        <v>-2455</v>
      </c>
      <c r="R200" s="40"/>
      <c r="S200" s="40"/>
      <c r="T200" s="40"/>
      <c r="U200" s="40">
        <f t="shared" si="227"/>
        <v>0</v>
      </c>
      <c r="V200" s="40">
        <f t="shared" si="228"/>
        <v>0</v>
      </c>
      <c r="W200" s="40">
        <f t="shared" si="229"/>
        <v>0</v>
      </c>
      <c r="X200" s="33"/>
      <c r="Y200" s="33"/>
      <c r="Z200" s="33"/>
    </row>
    <row r="201" spans="1:26" s="13" customFormat="1" ht="36.75" customHeight="1" x14ac:dyDescent="0.3">
      <c r="A201" s="25"/>
      <c r="B201" s="80" t="s">
        <v>343</v>
      </c>
      <c r="C201" s="40"/>
      <c r="D201" s="40"/>
      <c r="E201" s="40"/>
      <c r="F201" s="97">
        <v>9976.5</v>
      </c>
      <c r="G201" s="97">
        <v>0</v>
      </c>
      <c r="H201" s="97">
        <v>0</v>
      </c>
      <c r="I201" s="40">
        <f t="shared" si="226"/>
        <v>9976.5</v>
      </c>
      <c r="J201" s="40">
        <f t="shared" si="232"/>
        <v>0</v>
      </c>
      <c r="K201" s="40">
        <f t="shared" si="233"/>
        <v>0</v>
      </c>
      <c r="L201" s="40"/>
      <c r="M201" s="40"/>
      <c r="N201" s="40"/>
      <c r="O201" s="40">
        <f t="shared" si="234"/>
        <v>-9976.5</v>
      </c>
      <c r="P201" s="40">
        <f t="shared" si="235"/>
        <v>0</v>
      </c>
      <c r="Q201" s="40">
        <f t="shared" si="236"/>
        <v>0</v>
      </c>
      <c r="R201" s="40"/>
      <c r="S201" s="40"/>
      <c r="T201" s="40"/>
      <c r="U201" s="40">
        <f t="shared" si="227"/>
        <v>0</v>
      </c>
      <c r="V201" s="40">
        <f t="shared" si="228"/>
        <v>0</v>
      </c>
      <c r="W201" s="40">
        <f t="shared" si="229"/>
        <v>0</v>
      </c>
      <c r="X201" s="33"/>
      <c r="Y201" s="33"/>
      <c r="Z201" s="33"/>
    </row>
    <row r="202" spans="1:26" s="13" customFormat="1" ht="38.25" customHeight="1" x14ac:dyDescent="0.3">
      <c r="A202" s="25"/>
      <c r="B202" s="80" t="s">
        <v>372</v>
      </c>
      <c r="C202" s="40"/>
      <c r="D202" s="40"/>
      <c r="E202" s="40"/>
      <c r="F202" s="97">
        <v>2558.52</v>
      </c>
      <c r="G202" s="97">
        <v>0</v>
      </c>
      <c r="H202" s="97">
        <v>0</v>
      </c>
      <c r="I202" s="40">
        <f t="shared" si="226"/>
        <v>2558.52</v>
      </c>
      <c r="J202" s="40">
        <f t="shared" si="232"/>
        <v>0</v>
      </c>
      <c r="K202" s="40">
        <f t="shared" si="233"/>
        <v>0</v>
      </c>
      <c r="L202" s="40"/>
      <c r="M202" s="40"/>
      <c r="N202" s="40"/>
      <c r="O202" s="40">
        <f t="shared" si="234"/>
        <v>-2558.52</v>
      </c>
      <c r="P202" s="40">
        <f t="shared" si="235"/>
        <v>0</v>
      </c>
      <c r="Q202" s="40">
        <f t="shared" si="236"/>
        <v>0</v>
      </c>
      <c r="R202" s="40"/>
      <c r="S202" s="40"/>
      <c r="T202" s="40"/>
      <c r="U202" s="40">
        <f t="shared" si="227"/>
        <v>0</v>
      </c>
      <c r="V202" s="40">
        <f t="shared" si="228"/>
        <v>0</v>
      </c>
      <c r="W202" s="40">
        <f t="shared" si="229"/>
        <v>0</v>
      </c>
      <c r="X202" s="33"/>
      <c r="Y202" s="33"/>
      <c r="Z202" s="33"/>
    </row>
    <row r="203" spans="1:26" s="13" customFormat="1" ht="53.25" hidden="1" customHeight="1" x14ac:dyDescent="0.3">
      <c r="A203" s="25"/>
      <c r="B203" s="79"/>
      <c r="C203" s="40"/>
      <c r="D203" s="40"/>
      <c r="E203" s="40"/>
      <c r="F203" s="98"/>
      <c r="G203" s="98"/>
      <c r="H203" s="98"/>
      <c r="I203" s="40">
        <f t="shared" si="226"/>
        <v>0</v>
      </c>
      <c r="J203" s="40">
        <f t="shared" si="232"/>
        <v>0</v>
      </c>
      <c r="K203" s="40">
        <f t="shared" si="233"/>
        <v>0</v>
      </c>
      <c r="L203" s="40"/>
      <c r="M203" s="40"/>
      <c r="N203" s="40"/>
      <c r="O203" s="40">
        <f t="shared" si="234"/>
        <v>0</v>
      </c>
      <c r="P203" s="40">
        <f t="shared" si="235"/>
        <v>0</v>
      </c>
      <c r="Q203" s="40">
        <f t="shared" si="236"/>
        <v>0</v>
      </c>
      <c r="R203" s="40"/>
      <c r="S203" s="40"/>
      <c r="T203" s="40"/>
      <c r="U203" s="40">
        <f t="shared" si="227"/>
        <v>0</v>
      </c>
      <c r="V203" s="40">
        <f t="shared" si="228"/>
        <v>0</v>
      </c>
      <c r="W203" s="40">
        <f t="shared" si="229"/>
        <v>0</v>
      </c>
      <c r="X203" s="33"/>
      <c r="Y203" s="33"/>
      <c r="Z203" s="33"/>
    </row>
    <row r="204" spans="1:26" s="13" customFormat="1" ht="37.5" hidden="1" customHeight="1" x14ac:dyDescent="0.3">
      <c r="A204" s="25"/>
      <c r="B204" s="79"/>
      <c r="C204" s="40"/>
      <c r="D204" s="40"/>
      <c r="E204" s="40"/>
      <c r="F204" s="98"/>
      <c r="G204" s="98"/>
      <c r="H204" s="98"/>
      <c r="I204" s="40">
        <f t="shared" si="226"/>
        <v>0</v>
      </c>
      <c r="J204" s="40">
        <f t="shared" si="232"/>
        <v>0</v>
      </c>
      <c r="K204" s="40">
        <f t="shared" si="233"/>
        <v>0</v>
      </c>
      <c r="L204" s="40"/>
      <c r="M204" s="40"/>
      <c r="N204" s="40"/>
      <c r="O204" s="40">
        <f t="shared" si="234"/>
        <v>0</v>
      </c>
      <c r="P204" s="40">
        <f t="shared" si="235"/>
        <v>0</v>
      </c>
      <c r="Q204" s="40">
        <f t="shared" si="236"/>
        <v>0</v>
      </c>
      <c r="R204" s="40"/>
      <c r="S204" s="40"/>
      <c r="T204" s="40"/>
      <c r="U204" s="40">
        <f t="shared" si="227"/>
        <v>0</v>
      </c>
      <c r="V204" s="40">
        <f t="shared" si="228"/>
        <v>0</v>
      </c>
      <c r="W204" s="40">
        <f t="shared" si="229"/>
        <v>0</v>
      </c>
      <c r="X204" s="33"/>
      <c r="Y204" s="33"/>
      <c r="Z204" s="33"/>
    </row>
    <row r="205" spans="1:26" s="7" customFormat="1" ht="35.25" customHeight="1" x14ac:dyDescent="0.3">
      <c r="A205" s="4" t="s">
        <v>35</v>
      </c>
      <c r="B205" s="8" t="s">
        <v>34</v>
      </c>
      <c r="C205" s="37">
        <f>C206+C209+C222+C225+C226+C227+C228+C229+C230</f>
        <v>2103436.42</v>
      </c>
      <c r="D205" s="37">
        <f t="shared" ref="D205:H205" si="267">D206+D209+D222+D225+D226+D227+D228+D229+D230</f>
        <v>2107110.42</v>
      </c>
      <c r="E205" s="37">
        <f t="shared" si="267"/>
        <v>2096560.02</v>
      </c>
      <c r="F205" s="6">
        <f t="shared" si="267"/>
        <v>2103436.42</v>
      </c>
      <c r="G205" s="6">
        <f t="shared" si="267"/>
        <v>2107110.42</v>
      </c>
      <c r="H205" s="6">
        <f t="shared" si="267"/>
        <v>2096560.02</v>
      </c>
      <c r="I205" s="37">
        <f t="shared" si="226"/>
        <v>0</v>
      </c>
      <c r="J205" s="37">
        <f t="shared" si="232"/>
        <v>0</v>
      </c>
      <c r="K205" s="37">
        <f t="shared" si="233"/>
        <v>0</v>
      </c>
      <c r="L205" s="37">
        <f t="shared" ref="L205" si="268">L206+L209+L222+L225+L226+L227+L228+L229+L230</f>
        <v>0</v>
      </c>
      <c r="M205" s="37">
        <f t="shared" ref="M205" si="269">M206+M209+M222+M225+M226+M227+M228+M229+M230</f>
        <v>0</v>
      </c>
      <c r="N205" s="37">
        <f t="shared" ref="N205" si="270">N206+N209+N222+N225+N226+N227+N228+N229+N230</f>
        <v>0</v>
      </c>
      <c r="O205" s="37">
        <f t="shared" si="234"/>
        <v>-2103436.42</v>
      </c>
      <c r="P205" s="37">
        <f t="shared" si="235"/>
        <v>-2107110.42</v>
      </c>
      <c r="Q205" s="37">
        <f t="shared" si="236"/>
        <v>-2096560.02</v>
      </c>
      <c r="R205" s="37">
        <f t="shared" ref="R205" si="271">R206+R209+R222+R225+R226+R227+R228+R229+R230</f>
        <v>0</v>
      </c>
      <c r="S205" s="37">
        <f t="shared" ref="S205" si="272">S206+S209+S222+S225+S226+S227+S228+S229+S230</f>
        <v>0</v>
      </c>
      <c r="T205" s="37">
        <f t="shared" ref="T205" si="273">T206+T209+T222+T225+T226+T227+T228+T229+T230</f>
        <v>0</v>
      </c>
      <c r="U205" s="37">
        <f t="shared" si="227"/>
        <v>0</v>
      </c>
      <c r="V205" s="37">
        <f t="shared" si="228"/>
        <v>0</v>
      </c>
      <c r="W205" s="37">
        <f t="shared" si="229"/>
        <v>0</v>
      </c>
      <c r="X205" s="47"/>
      <c r="Y205" s="47"/>
      <c r="Z205" s="47"/>
    </row>
    <row r="206" spans="1:26" ht="51" hidden="1" customHeight="1" x14ac:dyDescent="0.3">
      <c r="A206" s="9" t="s">
        <v>33</v>
      </c>
      <c r="B206" s="21" t="s">
        <v>32</v>
      </c>
      <c r="C206" s="42">
        <f t="shared" ref="C206:E206" si="274">SUM(C207:C208)</f>
        <v>0</v>
      </c>
      <c r="D206" s="42">
        <f t="shared" si="274"/>
        <v>0</v>
      </c>
      <c r="E206" s="42">
        <f t="shared" si="274"/>
        <v>0</v>
      </c>
      <c r="F206" s="94">
        <f t="shared" ref="F206:H206" si="275">SUM(F207:F208)</f>
        <v>0</v>
      </c>
      <c r="G206" s="94">
        <f t="shared" si="275"/>
        <v>0</v>
      </c>
      <c r="H206" s="94">
        <f t="shared" si="275"/>
        <v>0</v>
      </c>
      <c r="I206" s="42">
        <f t="shared" si="226"/>
        <v>0</v>
      </c>
      <c r="J206" s="42">
        <f t="shared" si="232"/>
        <v>0</v>
      </c>
      <c r="K206" s="42">
        <f t="shared" si="233"/>
        <v>0</v>
      </c>
      <c r="L206" s="42">
        <f t="shared" ref="L206:N206" si="276">SUM(L207:L208)</f>
        <v>0</v>
      </c>
      <c r="M206" s="42">
        <f t="shared" si="276"/>
        <v>0</v>
      </c>
      <c r="N206" s="42">
        <f t="shared" si="276"/>
        <v>0</v>
      </c>
      <c r="O206" s="42">
        <f t="shared" si="234"/>
        <v>0</v>
      </c>
      <c r="P206" s="42">
        <f t="shared" si="235"/>
        <v>0</v>
      </c>
      <c r="Q206" s="42">
        <f t="shared" si="236"/>
        <v>0</v>
      </c>
      <c r="R206" s="42">
        <f t="shared" ref="R206:T206" si="277">SUM(R207:R208)</f>
        <v>0</v>
      </c>
      <c r="S206" s="42">
        <f t="shared" si="277"/>
        <v>0</v>
      </c>
      <c r="T206" s="42">
        <f t="shared" si="277"/>
        <v>0</v>
      </c>
      <c r="U206" s="42">
        <f t="shared" si="227"/>
        <v>0</v>
      </c>
      <c r="V206" s="42">
        <f t="shared" si="228"/>
        <v>0</v>
      </c>
      <c r="W206" s="42">
        <f t="shared" si="229"/>
        <v>0</v>
      </c>
      <c r="X206" s="46"/>
      <c r="Y206" s="46"/>
      <c r="Z206" s="46"/>
    </row>
    <row r="207" spans="1:26" s="13" customFormat="1" ht="37.5" hidden="1" customHeight="1" x14ac:dyDescent="0.3">
      <c r="A207" s="11"/>
      <c r="B207" s="81" t="s">
        <v>31</v>
      </c>
      <c r="C207" s="39"/>
      <c r="D207" s="39"/>
      <c r="E207" s="39"/>
      <c r="F207" s="97"/>
      <c r="G207" s="97"/>
      <c r="H207" s="97"/>
      <c r="I207" s="39">
        <f t="shared" si="226"/>
        <v>0</v>
      </c>
      <c r="J207" s="39">
        <f t="shared" si="232"/>
        <v>0</v>
      </c>
      <c r="K207" s="39">
        <f t="shared" si="233"/>
        <v>0</v>
      </c>
      <c r="L207" s="39"/>
      <c r="M207" s="39"/>
      <c r="N207" s="39"/>
      <c r="O207" s="39">
        <f t="shared" si="234"/>
        <v>0</v>
      </c>
      <c r="P207" s="39">
        <f t="shared" si="235"/>
        <v>0</v>
      </c>
      <c r="Q207" s="39">
        <f t="shared" si="236"/>
        <v>0</v>
      </c>
      <c r="R207" s="39"/>
      <c r="S207" s="39"/>
      <c r="T207" s="39"/>
      <c r="U207" s="39">
        <f t="shared" si="227"/>
        <v>0</v>
      </c>
      <c r="V207" s="39">
        <f t="shared" si="228"/>
        <v>0</v>
      </c>
      <c r="W207" s="39">
        <f t="shared" si="229"/>
        <v>0</v>
      </c>
      <c r="X207" s="33"/>
      <c r="Y207" s="33"/>
      <c r="Z207" s="33"/>
    </row>
    <row r="208" spans="1:26" s="13" customFormat="1" ht="37.5" hidden="1" customHeight="1" x14ac:dyDescent="0.3">
      <c r="A208" s="31"/>
      <c r="B208" s="82" t="s">
        <v>30</v>
      </c>
      <c r="C208" s="43"/>
      <c r="D208" s="43"/>
      <c r="E208" s="43"/>
      <c r="F208" s="99"/>
      <c r="G208" s="99"/>
      <c r="H208" s="99"/>
      <c r="I208" s="43">
        <f t="shared" si="226"/>
        <v>0</v>
      </c>
      <c r="J208" s="43">
        <f t="shared" si="232"/>
        <v>0</v>
      </c>
      <c r="K208" s="43">
        <f t="shared" si="233"/>
        <v>0</v>
      </c>
      <c r="L208" s="43"/>
      <c r="M208" s="43"/>
      <c r="N208" s="43"/>
      <c r="O208" s="43">
        <f t="shared" si="234"/>
        <v>0</v>
      </c>
      <c r="P208" s="43">
        <f t="shared" si="235"/>
        <v>0</v>
      </c>
      <c r="Q208" s="43">
        <f t="shared" si="236"/>
        <v>0</v>
      </c>
      <c r="R208" s="43"/>
      <c r="S208" s="43"/>
      <c r="T208" s="43"/>
      <c r="U208" s="43">
        <f t="shared" si="227"/>
        <v>0</v>
      </c>
      <c r="V208" s="43">
        <f t="shared" si="228"/>
        <v>0</v>
      </c>
      <c r="W208" s="43">
        <f t="shared" si="229"/>
        <v>0</v>
      </c>
      <c r="X208" s="33"/>
      <c r="Y208" s="33"/>
      <c r="Z208" s="33"/>
    </row>
    <row r="209" spans="1:26" ht="41.25" customHeight="1" x14ac:dyDescent="0.3">
      <c r="A209" s="9" t="s">
        <v>29</v>
      </c>
      <c r="B209" s="34" t="s">
        <v>28</v>
      </c>
      <c r="C209" s="42">
        <f>SUM(C210:C221)</f>
        <v>48735.92</v>
      </c>
      <c r="D209" s="42">
        <f t="shared" ref="D209:E209" si="278">SUM(D210:D221)</f>
        <v>48550.92</v>
      </c>
      <c r="E209" s="42">
        <f t="shared" si="278"/>
        <v>48625.919999999998</v>
      </c>
      <c r="F209" s="94">
        <f>SUM(F210:F221)</f>
        <v>48735.92</v>
      </c>
      <c r="G209" s="94">
        <f t="shared" ref="G209:H209" si="279">SUM(G210:G221)</f>
        <v>48550.92</v>
      </c>
      <c r="H209" s="94">
        <f t="shared" si="279"/>
        <v>48625.919999999998</v>
      </c>
      <c r="I209" s="42">
        <f t="shared" si="226"/>
        <v>0</v>
      </c>
      <c r="J209" s="42">
        <f t="shared" si="232"/>
        <v>0</v>
      </c>
      <c r="K209" s="42">
        <f t="shared" si="233"/>
        <v>0</v>
      </c>
      <c r="L209" s="42">
        <f t="shared" ref="L209" si="280">SUM(L210:L221)</f>
        <v>0</v>
      </c>
      <c r="M209" s="42">
        <f t="shared" ref="M209" si="281">SUM(M210:M221)</f>
        <v>0</v>
      </c>
      <c r="N209" s="42">
        <f t="shared" ref="N209" si="282">SUM(N210:N221)</f>
        <v>0</v>
      </c>
      <c r="O209" s="42">
        <f t="shared" si="234"/>
        <v>-48735.92</v>
      </c>
      <c r="P209" s="42">
        <f t="shared" si="235"/>
        <v>-48550.92</v>
      </c>
      <c r="Q209" s="42">
        <f t="shared" si="236"/>
        <v>-48625.919999999998</v>
      </c>
      <c r="R209" s="42">
        <f t="shared" ref="R209" si="283">SUM(R210:R221)</f>
        <v>0</v>
      </c>
      <c r="S209" s="42">
        <f t="shared" ref="S209" si="284">SUM(S210:S221)</f>
        <v>0</v>
      </c>
      <c r="T209" s="42">
        <f t="shared" ref="T209" si="285">SUM(T210:T221)</f>
        <v>0</v>
      </c>
      <c r="U209" s="42">
        <f t="shared" si="227"/>
        <v>0</v>
      </c>
      <c r="V209" s="42">
        <f t="shared" si="228"/>
        <v>0</v>
      </c>
      <c r="W209" s="42">
        <f t="shared" si="229"/>
        <v>0</v>
      </c>
      <c r="X209" s="46"/>
      <c r="Y209" s="46"/>
      <c r="Z209" s="46"/>
    </row>
    <row r="210" spans="1:26" s="13" customFormat="1" ht="49.5" customHeight="1" x14ac:dyDescent="0.3">
      <c r="A210" s="11"/>
      <c r="B210" s="83" t="s">
        <v>288</v>
      </c>
      <c r="C210" s="44">
        <v>5619</v>
      </c>
      <c r="D210" s="44">
        <v>5619</v>
      </c>
      <c r="E210" s="44">
        <v>5619</v>
      </c>
      <c r="F210" s="75">
        <v>5619</v>
      </c>
      <c r="G210" s="75">
        <v>5619</v>
      </c>
      <c r="H210" s="75">
        <v>5619</v>
      </c>
      <c r="I210" s="44">
        <f t="shared" si="226"/>
        <v>0</v>
      </c>
      <c r="J210" s="44">
        <f t="shared" si="232"/>
        <v>0</v>
      </c>
      <c r="K210" s="44">
        <f t="shared" si="233"/>
        <v>0</v>
      </c>
      <c r="L210" s="44"/>
      <c r="M210" s="44"/>
      <c r="N210" s="44"/>
      <c r="O210" s="44">
        <f t="shared" si="234"/>
        <v>-5619</v>
      </c>
      <c r="P210" s="44">
        <f t="shared" si="235"/>
        <v>-5619</v>
      </c>
      <c r="Q210" s="44">
        <f t="shared" si="236"/>
        <v>-5619</v>
      </c>
      <c r="R210" s="44"/>
      <c r="S210" s="44"/>
      <c r="T210" s="44"/>
      <c r="U210" s="44">
        <f t="shared" si="227"/>
        <v>0</v>
      </c>
      <c r="V210" s="44">
        <f t="shared" si="228"/>
        <v>0</v>
      </c>
      <c r="W210" s="44">
        <f t="shared" si="229"/>
        <v>0</v>
      </c>
      <c r="X210" s="33"/>
      <c r="Y210" s="33"/>
      <c r="Z210" s="33"/>
    </row>
    <row r="211" spans="1:26" s="13" customFormat="1" ht="63.75" customHeight="1" x14ac:dyDescent="0.3">
      <c r="A211" s="11"/>
      <c r="B211" s="83" t="s">
        <v>249</v>
      </c>
      <c r="C211" s="44">
        <v>6964</v>
      </c>
      <c r="D211" s="44">
        <v>7047</v>
      </c>
      <c r="E211" s="44">
        <v>7110</v>
      </c>
      <c r="F211" s="75">
        <v>6964</v>
      </c>
      <c r="G211" s="75">
        <v>7047</v>
      </c>
      <c r="H211" s="75">
        <v>7110</v>
      </c>
      <c r="I211" s="44">
        <f t="shared" si="226"/>
        <v>0</v>
      </c>
      <c r="J211" s="44">
        <f t="shared" si="232"/>
        <v>0</v>
      </c>
      <c r="K211" s="44">
        <f t="shared" si="233"/>
        <v>0</v>
      </c>
      <c r="L211" s="44"/>
      <c r="M211" s="44"/>
      <c r="N211" s="44"/>
      <c r="O211" s="44">
        <f t="shared" si="234"/>
        <v>-6964</v>
      </c>
      <c r="P211" s="44">
        <f t="shared" si="235"/>
        <v>-7047</v>
      </c>
      <c r="Q211" s="44">
        <f t="shared" si="236"/>
        <v>-7110</v>
      </c>
      <c r="R211" s="44"/>
      <c r="S211" s="44"/>
      <c r="T211" s="44"/>
      <c r="U211" s="44">
        <f t="shared" si="227"/>
        <v>0</v>
      </c>
      <c r="V211" s="44">
        <f t="shared" si="228"/>
        <v>0</v>
      </c>
      <c r="W211" s="44">
        <f t="shared" si="229"/>
        <v>0</v>
      </c>
      <c r="X211" s="33"/>
      <c r="Y211" s="33"/>
      <c r="Z211" s="33"/>
    </row>
    <row r="212" spans="1:26" s="13" customFormat="1" ht="68.25" customHeight="1" x14ac:dyDescent="0.3">
      <c r="A212" s="32"/>
      <c r="B212" s="83" t="s">
        <v>360</v>
      </c>
      <c r="C212" s="45">
        <v>5989</v>
      </c>
      <c r="D212" s="45">
        <v>6008</v>
      </c>
      <c r="E212" s="45">
        <v>6020</v>
      </c>
      <c r="F212" s="33">
        <v>5989</v>
      </c>
      <c r="G212" s="33">
        <v>6008</v>
      </c>
      <c r="H212" s="33">
        <v>6020</v>
      </c>
      <c r="I212" s="45">
        <f t="shared" si="226"/>
        <v>0</v>
      </c>
      <c r="J212" s="45">
        <f t="shared" si="232"/>
        <v>0</v>
      </c>
      <c r="K212" s="45">
        <f t="shared" si="233"/>
        <v>0</v>
      </c>
      <c r="L212" s="45"/>
      <c r="M212" s="45"/>
      <c r="N212" s="45"/>
      <c r="O212" s="45">
        <f t="shared" si="234"/>
        <v>-5989</v>
      </c>
      <c r="P212" s="45">
        <f t="shared" si="235"/>
        <v>-6008</v>
      </c>
      <c r="Q212" s="45">
        <f t="shared" si="236"/>
        <v>-6020</v>
      </c>
      <c r="R212" s="45"/>
      <c r="S212" s="45"/>
      <c r="T212" s="45"/>
      <c r="U212" s="45">
        <f t="shared" si="227"/>
        <v>0</v>
      </c>
      <c r="V212" s="45">
        <f t="shared" si="228"/>
        <v>0</v>
      </c>
      <c r="W212" s="45">
        <f t="shared" si="229"/>
        <v>0</v>
      </c>
      <c r="X212" s="33"/>
      <c r="Y212" s="33"/>
      <c r="Z212" s="33"/>
    </row>
    <row r="213" spans="1:26" s="13" customFormat="1" ht="49.5" customHeight="1" x14ac:dyDescent="0.3">
      <c r="A213" s="11"/>
      <c r="B213" s="80" t="s">
        <v>344</v>
      </c>
      <c r="C213" s="45">
        <v>111</v>
      </c>
      <c r="D213" s="45">
        <v>111</v>
      </c>
      <c r="E213" s="45">
        <v>111</v>
      </c>
      <c r="F213" s="33">
        <v>111</v>
      </c>
      <c r="G213" s="33">
        <v>111</v>
      </c>
      <c r="H213" s="33">
        <v>111</v>
      </c>
      <c r="I213" s="44">
        <f t="shared" si="226"/>
        <v>0</v>
      </c>
      <c r="J213" s="44">
        <f t="shared" si="232"/>
        <v>0</v>
      </c>
      <c r="K213" s="44">
        <f t="shared" si="233"/>
        <v>0</v>
      </c>
      <c r="L213" s="44"/>
      <c r="M213" s="44"/>
      <c r="N213" s="44"/>
      <c r="O213" s="44">
        <f t="shared" si="234"/>
        <v>-111</v>
      </c>
      <c r="P213" s="44">
        <f t="shared" si="235"/>
        <v>-111</v>
      </c>
      <c r="Q213" s="44">
        <f t="shared" si="236"/>
        <v>-111</v>
      </c>
      <c r="R213" s="44"/>
      <c r="S213" s="44"/>
      <c r="T213" s="44"/>
      <c r="U213" s="44">
        <f t="shared" si="227"/>
        <v>0</v>
      </c>
      <c r="V213" s="44">
        <f t="shared" si="228"/>
        <v>0</v>
      </c>
      <c r="W213" s="44">
        <f t="shared" si="229"/>
        <v>0</v>
      </c>
      <c r="X213" s="33"/>
      <c r="Y213" s="33"/>
      <c r="Z213" s="33"/>
    </row>
    <row r="214" spans="1:26" s="13" customFormat="1" ht="37.5" customHeight="1" x14ac:dyDescent="0.3">
      <c r="A214" s="11"/>
      <c r="B214" s="81" t="s">
        <v>27</v>
      </c>
      <c r="C214" s="44">
        <v>21396</v>
      </c>
      <c r="D214" s="44">
        <v>21396</v>
      </c>
      <c r="E214" s="44">
        <v>21396</v>
      </c>
      <c r="F214" s="75">
        <v>21396</v>
      </c>
      <c r="G214" s="75">
        <v>21396</v>
      </c>
      <c r="H214" s="75">
        <v>21396</v>
      </c>
      <c r="I214" s="44">
        <f t="shared" si="226"/>
        <v>0</v>
      </c>
      <c r="J214" s="44">
        <f t="shared" si="232"/>
        <v>0</v>
      </c>
      <c r="K214" s="44">
        <f t="shared" si="233"/>
        <v>0</v>
      </c>
      <c r="L214" s="44"/>
      <c r="M214" s="44"/>
      <c r="N214" s="44"/>
      <c r="O214" s="44">
        <f t="shared" si="234"/>
        <v>-21396</v>
      </c>
      <c r="P214" s="44">
        <f t="shared" si="235"/>
        <v>-21396</v>
      </c>
      <c r="Q214" s="44">
        <f t="shared" si="236"/>
        <v>-21396</v>
      </c>
      <c r="R214" s="44"/>
      <c r="S214" s="44"/>
      <c r="T214" s="44"/>
      <c r="U214" s="44">
        <f t="shared" si="227"/>
        <v>0</v>
      </c>
      <c r="V214" s="44">
        <f t="shared" si="228"/>
        <v>0</v>
      </c>
      <c r="W214" s="44">
        <f t="shared" si="229"/>
        <v>0</v>
      </c>
      <c r="X214" s="33"/>
      <c r="Y214" s="33"/>
      <c r="Z214" s="33"/>
    </row>
    <row r="215" spans="1:26" s="13" customFormat="1" ht="51" customHeight="1" x14ac:dyDescent="0.3">
      <c r="A215" s="11"/>
      <c r="B215" s="81" t="s">
        <v>26</v>
      </c>
      <c r="C215" s="44">
        <v>711</v>
      </c>
      <c r="D215" s="44">
        <v>711</v>
      </c>
      <c r="E215" s="44">
        <v>711</v>
      </c>
      <c r="F215" s="75">
        <v>711</v>
      </c>
      <c r="G215" s="75">
        <v>711</v>
      </c>
      <c r="H215" s="75">
        <v>711</v>
      </c>
      <c r="I215" s="44">
        <f t="shared" ref="I215:I249" si="286">F215-C215</f>
        <v>0</v>
      </c>
      <c r="J215" s="44">
        <f t="shared" si="232"/>
        <v>0</v>
      </c>
      <c r="K215" s="44">
        <f t="shared" si="233"/>
        <v>0</v>
      </c>
      <c r="L215" s="44"/>
      <c r="M215" s="44"/>
      <c r="N215" s="44"/>
      <c r="O215" s="44">
        <f t="shared" si="234"/>
        <v>-711</v>
      </c>
      <c r="P215" s="44">
        <f t="shared" si="235"/>
        <v>-711</v>
      </c>
      <c r="Q215" s="44">
        <f t="shared" si="236"/>
        <v>-711</v>
      </c>
      <c r="R215" s="44"/>
      <c r="S215" s="44"/>
      <c r="T215" s="44"/>
      <c r="U215" s="44">
        <f t="shared" si="227"/>
        <v>0</v>
      </c>
      <c r="V215" s="44">
        <f t="shared" si="228"/>
        <v>0</v>
      </c>
      <c r="W215" s="44">
        <f t="shared" si="229"/>
        <v>0</v>
      </c>
      <c r="X215" s="33"/>
      <c r="Y215" s="33"/>
      <c r="Z215" s="33"/>
    </row>
    <row r="216" spans="1:26" s="13" customFormat="1" ht="186" customHeight="1" x14ac:dyDescent="0.3">
      <c r="A216" s="11"/>
      <c r="B216" s="81" t="s">
        <v>25</v>
      </c>
      <c r="C216" s="44">
        <v>996</v>
      </c>
      <c r="D216" s="44">
        <v>996</v>
      </c>
      <c r="E216" s="44">
        <v>996</v>
      </c>
      <c r="F216" s="75">
        <v>996</v>
      </c>
      <c r="G216" s="75">
        <v>996</v>
      </c>
      <c r="H216" s="75">
        <v>996</v>
      </c>
      <c r="I216" s="44">
        <f t="shared" si="286"/>
        <v>0</v>
      </c>
      <c r="J216" s="44">
        <f t="shared" si="232"/>
        <v>0</v>
      </c>
      <c r="K216" s="44">
        <f t="shared" si="233"/>
        <v>0</v>
      </c>
      <c r="L216" s="44"/>
      <c r="M216" s="44"/>
      <c r="N216" s="44"/>
      <c r="O216" s="44">
        <f t="shared" si="234"/>
        <v>-996</v>
      </c>
      <c r="P216" s="44">
        <f t="shared" si="235"/>
        <v>-996</v>
      </c>
      <c r="Q216" s="44">
        <f t="shared" si="236"/>
        <v>-996</v>
      </c>
      <c r="R216" s="44"/>
      <c r="S216" s="44"/>
      <c r="T216" s="44"/>
      <c r="U216" s="44">
        <f t="shared" ref="U216:U250" si="287">R216-L216</f>
        <v>0</v>
      </c>
      <c r="V216" s="44">
        <f t="shared" ref="V216:V250" si="288">S216-M216</f>
        <v>0</v>
      </c>
      <c r="W216" s="44">
        <f t="shared" ref="W216:W250" si="289">T216-N216</f>
        <v>0</v>
      </c>
      <c r="X216" s="33"/>
      <c r="Y216" s="33"/>
      <c r="Z216" s="33"/>
    </row>
    <row r="217" spans="1:26" s="13" customFormat="1" ht="64.5" customHeight="1" x14ac:dyDescent="0.3">
      <c r="A217" s="11"/>
      <c r="B217" s="81" t="s">
        <v>346</v>
      </c>
      <c r="C217" s="44">
        <v>423</v>
      </c>
      <c r="D217" s="44">
        <v>136</v>
      </c>
      <c r="E217" s="44">
        <v>136</v>
      </c>
      <c r="F217" s="75">
        <v>423</v>
      </c>
      <c r="G217" s="75">
        <v>136</v>
      </c>
      <c r="H217" s="75">
        <v>136</v>
      </c>
      <c r="I217" s="44">
        <f t="shared" si="286"/>
        <v>0</v>
      </c>
      <c r="J217" s="44">
        <f t="shared" si="232"/>
        <v>0</v>
      </c>
      <c r="K217" s="44">
        <f t="shared" si="233"/>
        <v>0</v>
      </c>
      <c r="L217" s="44"/>
      <c r="M217" s="44"/>
      <c r="N217" s="44"/>
      <c r="O217" s="44">
        <f t="shared" si="234"/>
        <v>-423</v>
      </c>
      <c r="P217" s="44">
        <f t="shared" si="235"/>
        <v>-136</v>
      </c>
      <c r="Q217" s="44">
        <f t="shared" si="236"/>
        <v>-136</v>
      </c>
      <c r="R217" s="44"/>
      <c r="S217" s="44"/>
      <c r="T217" s="44"/>
      <c r="U217" s="44">
        <f t="shared" si="287"/>
        <v>0</v>
      </c>
      <c r="V217" s="44">
        <f t="shared" si="288"/>
        <v>0</v>
      </c>
      <c r="W217" s="44">
        <f t="shared" si="289"/>
        <v>0</v>
      </c>
      <c r="X217" s="33"/>
      <c r="Y217" s="33"/>
      <c r="Z217" s="33"/>
    </row>
    <row r="218" spans="1:26" s="13" customFormat="1" ht="48.75" customHeight="1" x14ac:dyDescent="0.3">
      <c r="A218" s="11"/>
      <c r="B218" s="80" t="s">
        <v>347</v>
      </c>
      <c r="C218" s="44">
        <v>2987</v>
      </c>
      <c r="D218" s="44">
        <v>2987</v>
      </c>
      <c r="E218" s="44">
        <v>2987</v>
      </c>
      <c r="F218" s="75">
        <v>2987</v>
      </c>
      <c r="G218" s="75">
        <v>2987</v>
      </c>
      <c r="H218" s="75">
        <v>2987</v>
      </c>
      <c r="I218" s="44">
        <f t="shared" si="286"/>
        <v>0</v>
      </c>
      <c r="J218" s="44">
        <f t="shared" ref="J218:J250" si="290">G218-D218</f>
        <v>0</v>
      </c>
      <c r="K218" s="44">
        <f t="shared" ref="K218:K249" si="291">H218-E218</f>
        <v>0</v>
      </c>
      <c r="L218" s="44"/>
      <c r="M218" s="44"/>
      <c r="N218" s="44"/>
      <c r="O218" s="44">
        <f t="shared" ref="O218:O250" si="292">L218-F218</f>
        <v>-2987</v>
      </c>
      <c r="P218" s="44">
        <f t="shared" ref="P218:P250" si="293">M218-G218</f>
        <v>-2987</v>
      </c>
      <c r="Q218" s="44">
        <f t="shared" ref="Q218:Q250" si="294">N218-H218</f>
        <v>-2987</v>
      </c>
      <c r="R218" s="44"/>
      <c r="S218" s="44"/>
      <c r="T218" s="44"/>
      <c r="U218" s="44">
        <f t="shared" si="287"/>
        <v>0</v>
      </c>
      <c r="V218" s="44">
        <f t="shared" si="288"/>
        <v>0</v>
      </c>
      <c r="W218" s="44">
        <f t="shared" si="289"/>
        <v>0</v>
      </c>
      <c r="X218" s="33"/>
      <c r="Y218" s="33"/>
      <c r="Z218" s="33"/>
    </row>
    <row r="219" spans="1:26" s="13" customFormat="1" ht="77.25" customHeight="1" x14ac:dyDescent="0.3">
      <c r="A219" s="11"/>
      <c r="B219" s="81" t="s">
        <v>250</v>
      </c>
      <c r="C219" s="44">
        <v>2318</v>
      </c>
      <c r="D219" s="44">
        <v>2318</v>
      </c>
      <c r="E219" s="44">
        <v>2318</v>
      </c>
      <c r="F219" s="75">
        <v>2318</v>
      </c>
      <c r="G219" s="75">
        <v>2318</v>
      </c>
      <c r="H219" s="75">
        <v>2318</v>
      </c>
      <c r="I219" s="44">
        <f t="shared" si="286"/>
        <v>0</v>
      </c>
      <c r="J219" s="44">
        <f t="shared" si="290"/>
        <v>0</v>
      </c>
      <c r="K219" s="44">
        <f t="shared" si="291"/>
        <v>0</v>
      </c>
      <c r="L219" s="44"/>
      <c r="M219" s="44"/>
      <c r="N219" s="44"/>
      <c r="O219" s="44">
        <f t="shared" si="292"/>
        <v>-2318</v>
      </c>
      <c r="P219" s="44">
        <f t="shared" si="293"/>
        <v>-2318</v>
      </c>
      <c r="Q219" s="44">
        <f t="shared" si="294"/>
        <v>-2318</v>
      </c>
      <c r="R219" s="44"/>
      <c r="S219" s="44"/>
      <c r="T219" s="44"/>
      <c r="U219" s="44">
        <f t="shared" si="287"/>
        <v>0</v>
      </c>
      <c r="V219" s="44">
        <f t="shared" si="288"/>
        <v>0</v>
      </c>
      <c r="W219" s="44">
        <f t="shared" si="289"/>
        <v>0</v>
      </c>
      <c r="X219" s="33"/>
      <c r="Y219" s="33"/>
      <c r="Z219" s="33"/>
    </row>
    <row r="220" spans="1:26" s="13" customFormat="1" ht="95.25" customHeight="1" x14ac:dyDescent="0.3">
      <c r="A220" s="11"/>
      <c r="B220" s="80" t="s">
        <v>345</v>
      </c>
      <c r="C220" s="44">
        <v>668.92</v>
      </c>
      <c r="D220" s="44">
        <v>668.92</v>
      </c>
      <c r="E220" s="44">
        <v>668.92</v>
      </c>
      <c r="F220" s="75">
        <v>668.92</v>
      </c>
      <c r="G220" s="75">
        <v>668.92</v>
      </c>
      <c r="H220" s="75">
        <v>668.92</v>
      </c>
      <c r="I220" s="44">
        <f t="shared" si="286"/>
        <v>0</v>
      </c>
      <c r="J220" s="44">
        <f t="shared" si="290"/>
        <v>0</v>
      </c>
      <c r="K220" s="44">
        <f t="shared" si="291"/>
        <v>0</v>
      </c>
      <c r="L220" s="44"/>
      <c r="M220" s="44"/>
      <c r="N220" s="44"/>
      <c r="O220" s="44">
        <f t="shared" si="292"/>
        <v>-668.92</v>
      </c>
      <c r="P220" s="44">
        <f t="shared" si="293"/>
        <v>-668.92</v>
      </c>
      <c r="Q220" s="44">
        <f t="shared" si="294"/>
        <v>-668.92</v>
      </c>
      <c r="R220" s="44"/>
      <c r="S220" s="44"/>
      <c r="T220" s="44"/>
      <c r="U220" s="44">
        <f t="shared" si="287"/>
        <v>0</v>
      </c>
      <c r="V220" s="44">
        <f t="shared" si="288"/>
        <v>0</v>
      </c>
      <c r="W220" s="44">
        <f t="shared" si="289"/>
        <v>0</v>
      </c>
      <c r="X220" s="33"/>
      <c r="Y220" s="33"/>
      <c r="Z220" s="33"/>
    </row>
    <row r="221" spans="1:26" s="13" customFormat="1" ht="66" customHeight="1" x14ac:dyDescent="0.3">
      <c r="A221" s="11"/>
      <c r="B221" s="79" t="s">
        <v>308</v>
      </c>
      <c r="C221" s="44">
        <v>553</v>
      </c>
      <c r="D221" s="44">
        <v>553</v>
      </c>
      <c r="E221" s="44">
        <v>553</v>
      </c>
      <c r="F221" s="75">
        <v>553</v>
      </c>
      <c r="G221" s="75">
        <v>553</v>
      </c>
      <c r="H221" s="75">
        <v>553</v>
      </c>
      <c r="I221" s="44">
        <f t="shared" si="286"/>
        <v>0</v>
      </c>
      <c r="J221" s="44">
        <f t="shared" si="290"/>
        <v>0</v>
      </c>
      <c r="K221" s="44">
        <f t="shared" si="291"/>
        <v>0</v>
      </c>
      <c r="L221" s="44"/>
      <c r="M221" s="44"/>
      <c r="N221" s="44"/>
      <c r="O221" s="44">
        <f t="shared" si="292"/>
        <v>-553</v>
      </c>
      <c r="P221" s="44">
        <f t="shared" si="293"/>
        <v>-553</v>
      </c>
      <c r="Q221" s="44">
        <f t="shared" si="294"/>
        <v>-553</v>
      </c>
      <c r="R221" s="44"/>
      <c r="S221" s="44"/>
      <c r="T221" s="44"/>
      <c r="U221" s="44">
        <f t="shared" si="287"/>
        <v>0</v>
      </c>
      <c r="V221" s="44">
        <f t="shared" si="288"/>
        <v>0</v>
      </c>
      <c r="W221" s="44">
        <f t="shared" si="289"/>
        <v>0</v>
      </c>
      <c r="X221" s="33"/>
      <c r="Y221" s="33"/>
      <c r="Z221" s="33"/>
    </row>
    <row r="222" spans="1:26" ht="81.75" customHeight="1" x14ac:dyDescent="0.3">
      <c r="A222" s="9" t="s">
        <v>24</v>
      </c>
      <c r="B222" s="21" t="s">
        <v>22</v>
      </c>
      <c r="C222" s="42">
        <f t="shared" ref="C222:E222" si="295">SUM(C223:C224)</f>
        <v>37083</v>
      </c>
      <c r="D222" s="42">
        <f t="shared" si="295"/>
        <v>37083</v>
      </c>
      <c r="E222" s="42">
        <f t="shared" si="295"/>
        <v>37083</v>
      </c>
      <c r="F222" s="94">
        <f t="shared" ref="F222:H222" si="296">SUM(F223:F224)</f>
        <v>37083</v>
      </c>
      <c r="G222" s="94">
        <f t="shared" si="296"/>
        <v>37083</v>
      </c>
      <c r="H222" s="94">
        <f t="shared" si="296"/>
        <v>37083</v>
      </c>
      <c r="I222" s="42">
        <f t="shared" si="286"/>
        <v>0</v>
      </c>
      <c r="J222" s="42">
        <f t="shared" si="290"/>
        <v>0</v>
      </c>
      <c r="K222" s="42">
        <f t="shared" si="291"/>
        <v>0</v>
      </c>
      <c r="L222" s="42">
        <f t="shared" ref="L222:N222" si="297">SUM(L223:L224)</f>
        <v>0</v>
      </c>
      <c r="M222" s="42">
        <f t="shared" si="297"/>
        <v>0</v>
      </c>
      <c r="N222" s="42">
        <f t="shared" si="297"/>
        <v>0</v>
      </c>
      <c r="O222" s="42">
        <f t="shared" si="292"/>
        <v>-37083</v>
      </c>
      <c r="P222" s="42">
        <f t="shared" si="293"/>
        <v>-37083</v>
      </c>
      <c r="Q222" s="42">
        <f t="shared" si="294"/>
        <v>-37083</v>
      </c>
      <c r="R222" s="42">
        <f t="shared" ref="R222:T222" si="298">SUM(R223:R224)</f>
        <v>0</v>
      </c>
      <c r="S222" s="42">
        <f t="shared" si="298"/>
        <v>0</v>
      </c>
      <c r="T222" s="42">
        <f t="shared" si="298"/>
        <v>0</v>
      </c>
      <c r="U222" s="42">
        <f t="shared" si="287"/>
        <v>0</v>
      </c>
      <c r="V222" s="42">
        <f t="shared" si="288"/>
        <v>0</v>
      </c>
      <c r="W222" s="42">
        <f t="shared" si="289"/>
        <v>0</v>
      </c>
      <c r="X222" s="46"/>
      <c r="Y222" s="46"/>
      <c r="Z222" s="46"/>
    </row>
    <row r="223" spans="1:26" s="13" customFormat="1" ht="65.25" customHeight="1" x14ac:dyDescent="0.3">
      <c r="A223" s="11" t="s">
        <v>23</v>
      </c>
      <c r="B223" s="81" t="s">
        <v>271</v>
      </c>
      <c r="C223" s="44">
        <v>35019</v>
      </c>
      <c r="D223" s="44">
        <v>35019</v>
      </c>
      <c r="E223" s="44">
        <v>35019</v>
      </c>
      <c r="F223" s="75">
        <v>35019</v>
      </c>
      <c r="G223" s="75">
        <v>35019</v>
      </c>
      <c r="H223" s="75">
        <v>35019</v>
      </c>
      <c r="I223" s="44">
        <f t="shared" si="286"/>
        <v>0</v>
      </c>
      <c r="J223" s="44">
        <f t="shared" si="290"/>
        <v>0</v>
      </c>
      <c r="K223" s="44">
        <f t="shared" si="291"/>
        <v>0</v>
      </c>
      <c r="L223" s="44"/>
      <c r="M223" s="44"/>
      <c r="N223" s="44"/>
      <c r="O223" s="44">
        <f t="shared" si="292"/>
        <v>-35019</v>
      </c>
      <c r="P223" s="44">
        <f t="shared" si="293"/>
        <v>-35019</v>
      </c>
      <c r="Q223" s="44">
        <f t="shared" si="294"/>
        <v>-35019</v>
      </c>
      <c r="R223" s="44"/>
      <c r="S223" s="44"/>
      <c r="T223" s="44"/>
      <c r="U223" s="44">
        <f t="shared" si="287"/>
        <v>0</v>
      </c>
      <c r="V223" s="44">
        <f t="shared" si="288"/>
        <v>0</v>
      </c>
      <c r="W223" s="44">
        <f t="shared" si="289"/>
        <v>0</v>
      </c>
      <c r="X223" s="33"/>
      <c r="Y223" s="33"/>
      <c r="Z223" s="33"/>
    </row>
    <row r="224" spans="1:26" s="13" customFormat="1" ht="76.5" customHeight="1" x14ac:dyDescent="0.3">
      <c r="A224" s="11" t="s">
        <v>21</v>
      </c>
      <c r="B224" s="81" t="s">
        <v>272</v>
      </c>
      <c r="C224" s="44">
        <f>1714+350</f>
        <v>2064</v>
      </c>
      <c r="D224" s="44">
        <f t="shared" ref="D224:H224" si="299">1714+350</f>
        <v>2064</v>
      </c>
      <c r="E224" s="44">
        <f t="shared" si="299"/>
        <v>2064</v>
      </c>
      <c r="F224" s="75">
        <f>1714+350</f>
        <v>2064</v>
      </c>
      <c r="G224" s="75">
        <f t="shared" si="299"/>
        <v>2064</v>
      </c>
      <c r="H224" s="75">
        <f t="shared" si="299"/>
        <v>2064</v>
      </c>
      <c r="I224" s="44">
        <f t="shared" si="286"/>
        <v>0</v>
      </c>
      <c r="J224" s="44">
        <f t="shared" si="290"/>
        <v>0</v>
      </c>
      <c r="K224" s="44">
        <f t="shared" si="291"/>
        <v>0</v>
      </c>
      <c r="L224" s="44"/>
      <c r="M224" s="44"/>
      <c r="N224" s="44"/>
      <c r="O224" s="44">
        <f t="shared" si="292"/>
        <v>-2064</v>
      </c>
      <c r="P224" s="44">
        <f t="shared" si="293"/>
        <v>-2064</v>
      </c>
      <c r="Q224" s="44">
        <f t="shared" si="294"/>
        <v>-2064</v>
      </c>
      <c r="R224" s="44"/>
      <c r="S224" s="44"/>
      <c r="T224" s="44"/>
      <c r="U224" s="44">
        <f t="shared" si="287"/>
        <v>0</v>
      </c>
      <c r="V224" s="44">
        <f t="shared" si="288"/>
        <v>0</v>
      </c>
      <c r="W224" s="44">
        <f t="shared" si="289"/>
        <v>0</v>
      </c>
      <c r="X224" s="33"/>
      <c r="Y224" s="33"/>
      <c r="Z224" s="33"/>
    </row>
    <row r="225" spans="1:26" ht="65.25" customHeight="1" x14ac:dyDescent="0.3">
      <c r="A225" s="9" t="s">
        <v>20</v>
      </c>
      <c r="B225" s="21" t="s">
        <v>19</v>
      </c>
      <c r="C225" s="38">
        <v>58907</v>
      </c>
      <c r="D225" s="38">
        <v>62372</v>
      </c>
      <c r="E225" s="38">
        <v>45047</v>
      </c>
      <c r="F225" s="96">
        <v>58907</v>
      </c>
      <c r="G225" s="96">
        <v>62372</v>
      </c>
      <c r="H225" s="96">
        <v>45047</v>
      </c>
      <c r="I225" s="38">
        <f t="shared" si="286"/>
        <v>0</v>
      </c>
      <c r="J225" s="38">
        <f t="shared" si="290"/>
        <v>0</v>
      </c>
      <c r="K225" s="38">
        <f t="shared" si="291"/>
        <v>0</v>
      </c>
      <c r="L225" s="38"/>
      <c r="M225" s="38"/>
      <c r="N225" s="38"/>
      <c r="O225" s="38">
        <f t="shared" si="292"/>
        <v>-58907</v>
      </c>
      <c r="P225" s="38">
        <f t="shared" si="293"/>
        <v>-62372</v>
      </c>
      <c r="Q225" s="38">
        <f t="shared" si="294"/>
        <v>-45047</v>
      </c>
      <c r="R225" s="38"/>
      <c r="S225" s="38"/>
      <c r="T225" s="38"/>
      <c r="U225" s="38">
        <f t="shared" si="287"/>
        <v>0</v>
      </c>
      <c r="V225" s="38">
        <f t="shared" si="288"/>
        <v>0</v>
      </c>
      <c r="W225" s="38">
        <f t="shared" si="289"/>
        <v>0</v>
      </c>
      <c r="X225" s="46"/>
      <c r="Y225" s="46"/>
      <c r="Z225" s="46"/>
    </row>
    <row r="226" spans="1:26" ht="66.75" customHeight="1" x14ac:dyDescent="0.3">
      <c r="A226" s="9" t="s">
        <v>18</v>
      </c>
      <c r="B226" s="21" t="s">
        <v>17</v>
      </c>
      <c r="C226" s="38">
        <v>4.2</v>
      </c>
      <c r="D226" s="38">
        <v>4.5</v>
      </c>
      <c r="E226" s="38">
        <v>4.0999999999999996</v>
      </c>
      <c r="F226" s="96">
        <v>4.2</v>
      </c>
      <c r="G226" s="96">
        <v>4.5</v>
      </c>
      <c r="H226" s="96">
        <v>4.0999999999999996</v>
      </c>
      <c r="I226" s="38">
        <f t="shared" si="286"/>
        <v>0</v>
      </c>
      <c r="J226" s="38">
        <f t="shared" si="290"/>
        <v>0</v>
      </c>
      <c r="K226" s="38">
        <f t="shared" si="291"/>
        <v>0</v>
      </c>
      <c r="L226" s="38"/>
      <c r="M226" s="38"/>
      <c r="N226" s="38"/>
      <c r="O226" s="38">
        <f t="shared" si="292"/>
        <v>-4.2</v>
      </c>
      <c r="P226" s="38">
        <f t="shared" si="293"/>
        <v>-4.5</v>
      </c>
      <c r="Q226" s="38">
        <f t="shared" si="294"/>
        <v>-4.0999999999999996</v>
      </c>
      <c r="R226" s="38"/>
      <c r="S226" s="38"/>
      <c r="T226" s="38"/>
      <c r="U226" s="38">
        <f t="shared" si="287"/>
        <v>0</v>
      </c>
      <c r="V226" s="38">
        <f t="shared" si="288"/>
        <v>0</v>
      </c>
      <c r="W226" s="38">
        <f t="shared" si="289"/>
        <v>0</v>
      </c>
      <c r="X226" s="46"/>
      <c r="Y226" s="46"/>
      <c r="Z226" s="46"/>
    </row>
    <row r="227" spans="1:26" ht="66.75" customHeight="1" x14ac:dyDescent="0.3">
      <c r="A227" s="74" t="s">
        <v>349</v>
      </c>
      <c r="B227" s="21" t="s">
        <v>348</v>
      </c>
      <c r="C227" s="38">
        <v>0</v>
      </c>
      <c r="D227" s="38">
        <v>0</v>
      </c>
      <c r="E227" s="38">
        <v>6700</v>
      </c>
      <c r="F227" s="96">
        <v>0</v>
      </c>
      <c r="G227" s="96">
        <v>0</v>
      </c>
      <c r="H227" s="96">
        <v>6700</v>
      </c>
      <c r="I227" s="38">
        <f t="shared" ref="I227" si="300">F227-C227</f>
        <v>0</v>
      </c>
      <c r="J227" s="38">
        <f t="shared" ref="J227" si="301">G227-D227</f>
        <v>0</v>
      </c>
      <c r="K227" s="38">
        <f t="shared" ref="K227" si="302">H227-E227</f>
        <v>0</v>
      </c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46"/>
      <c r="Y227" s="46"/>
      <c r="Z227" s="46"/>
    </row>
    <row r="228" spans="1:26" ht="66.75" customHeight="1" x14ac:dyDescent="0.3">
      <c r="A228" s="74" t="s">
        <v>378</v>
      </c>
      <c r="B228" s="21" t="s">
        <v>379</v>
      </c>
      <c r="C228" s="38"/>
      <c r="D228" s="38"/>
      <c r="E228" s="38"/>
      <c r="F228" s="96">
        <v>4673.3</v>
      </c>
      <c r="G228" s="96">
        <v>4607</v>
      </c>
      <c r="H228" s="96">
        <v>4607</v>
      </c>
      <c r="I228" s="38">
        <f t="shared" ref="I228" si="303">F228-C228</f>
        <v>4673.3</v>
      </c>
      <c r="J228" s="38">
        <f t="shared" ref="J228" si="304">G228-D228</f>
        <v>4607</v>
      </c>
      <c r="K228" s="38">
        <f t="shared" ref="K228" si="305">H228-E228</f>
        <v>4607</v>
      </c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46"/>
      <c r="Y228" s="46"/>
      <c r="Z228" s="46"/>
    </row>
    <row r="229" spans="1:26" ht="64.5" customHeight="1" x14ac:dyDescent="0.3">
      <c r="A229" s="9" t="s">
        <v>16</v>
      </c>
      <c r="B229" s="21" t="s">
        <v>15</v>
      </c>
      <c r="C229" s="38">
        <v>44692</v>
      </c>
      <c r="D229" s="38">
        <v>45152</v>
      </c>
      <c r="E229" s="38">
        <v>45152</v>
      </c>
      <c r="F229" s="96">
        <v>44692</v>
      </c>
      <c r="G229" s="96">
        <v>45152</v>
      </c>
      <c r="H229" s="96">
        <v>45152</v>
      </c>
      <c r="I229" s="38">
        <f t="shared" si="286"/>
        <v>0</v>
      </c>
      <c r="J229" s="38">
        <f t="shared" si="290"/>
        <v>0</v>
      </c>
      <c r="K229" s="38">
        <f t="shared" si="291"/>
        <v>0</v>
      </c>
      <c r="L229" s="38"/>
      <c r="M229" s="38"/>
      <c r="N229" s="38"/>
      <c r="O229" s="38">
        <f t="shared" si="292"/>
        <v>-44692</v>
      </c>
      <c r="P229" s="38">
        <f t="shared" si="293"/>
        <v>-45152</v>
      </c>
      <c r="Q229" s="38">
        <f t="shared" si="294"/>
        <v>-45152</v>
      </c>
      <c r="R229" s="38"/>
      <c r="S229" s="38"/>
      <c r="T229" s="38"/>
      <c r="U229" s="38">
        <f t="shared" si="287"/>
        <v>0</v>
      </c>
      <c r="V229" s="38">
        <f t="shared" si="288"/>
        <v>0</v>
      </c>
      <c r="W229" s="38">
        <f t="shared" si="289"/>
        <v>0</v>
      </c>
      <c r="X229" s="46"/>
      <c r="Y229" s="46"/>
      <c r="Z229" s="46"/>
    </row>
    <row r="230" spans="1:26" ht="31.5" customHeight="1" x14ac:dyDescent="0.3">
      <c r="A230" s="9" t="s">
        <v>14</v>
      </c>
      <c r="B230" s="21" t="s">
        <v>13</v>
      </c>
      <c r="C230" s="38">
        <f t="shared" ref="C230:E230" si="306">SUM(C231:C232)</f>
        <v>1914014.3</v>
      </c>
      <c r="D230" s="38">
        <f t="shared" si="306"/>
        <v>1913948</v>
      </c>
      <c r="E230" s="38">
        <f t="shared" si="306"/>
        <v>1913948</v>
      </c>
      <c r="F230" s="96">
        <f t="shared" ref="F230:H230" si="307">SUM(F231:F232)</f>
        <v>1909341</v>
      </c>
      <c r="G230" s="96">
        <f t="shared" si="307"/>
        <v>1909341</v>
      </c>
      <c r="H230" s="96">
        <f t="shared" si="307"/>
        <v>1909341</v>
      </c>
      <c r="I230" s="38">
        <f t="shared" si="286"/>
        <v>-4673.3000000000466</v>
      </c>
      <c r="J230" s="38">
        <f t="shared" si="290"/>
        <v>-4607</v>
      </c>
      <c r="K230" s="38">
        <f t="shared" si="291"/>
        <v>-4607</v>
      </c>
      <c r="L230" s="38">
        <f>SUM(L231:L232)</f>
        <v>0</v>
      </c>
      <c r="M230" s="38">
        <f>SUM(M231:M232)</f>
        <v>0</v>
      </c>
      <c r="N230" s="38">
        <f>SUM(N231:N232)</f>
        <v>0</v>
      </c>
      <c r="O230" s="38">
        <f t="shared" si="292"/>
        <v>-1909341</v>
      </c>
      <c r="P230" s="38">
        <f t="shared" si="293"/>
        <v>-1909341</v>
      </c>
      <c r="Q230" s="38">
        <f t="shared" si="294"/>
        <v>-1909341</v>
      </c>
      <c r="R230" s="38">
        <f>SUM(R231:R232)</f>
        <v>0</v>
      </c>
      <c r="S230" s="38">
        <f>SUM(S231:S232)</f>
        <v>0</v>
      </c>
      <c r="T230" s="38">
        <f>SUM(T231:T232)</f>
        <v>0</v>
      </c>
      <c r="U230" s="38">
        <f t="shared" si="287"/>
        <v>0</v>
      </c>
      <c r="V230" s="38">
        <f t="shared" si="288"/>
        <v>0</v>
      </c>
      <c r="W230" s="38">
        <f t="shared" si="289"/>
        <v>0</v>
      </c>
      <c r="X230" s="46"/>
      <c r="Y230" s="46"/>
      <c r="Z230" s="46"/>
    </row>
    <row r="231" spans="1:26" s="28" customFormat="1" ht="202.5" customHeight="1" x14ac:dyDescent="0.3">
      <c r="A231" s="11"/>
      <c r="B231" s="80" t="s">
        <v>354</v>
      </c>
      <c r="C231" s="39">
        <v>1905149.3</v>
      </c>
      <c r="D231" s="39">
        <v>1905083</v>
      </c>
      <c r="E231" s="39">
        <v>1905083</v>
      </c>
      <c r="F231" s="97">
        <f>1905149.3-4673.3</f>
        <v>1900476</v>
      </c>
      <c r="G231" s="97">
        <f>1905083-4607</f>
        <v>1900476</v>
      </c>
      <c r="H231" s="97">
        <f>1905083-4607</f>
        <v>1900476</v>
      </c>
      <c r="I231" s="39">
        <f t="shared" si="286"/>
        <v>-4673.3000000000466</v>
      </c>
      <c r="J231" s="39">
        <f t="shared" si="290"/>
        <v>-4607</v>
      </c>
      <c r="K231" s="39">
        <f t="shared" si="291"/>
        <v>-4607</v>
      </c>
      <c r="L231" s="39"/>
      <c r="M231" s="39"/>
      <c r="N231" s="39"/>
      <c r="O231" s="39">
        <f t="shared" si="292"/>
        <v>-1900476</v>
      </c>
      <c r="P231" s="39">
        <f t="shared" si="293"/>
        <v>-1900476</v>
      </c>
      <c r="Q231" s="39">
        <f t="shared" si="294"/>
        <v>-1900476</v>
      </c>
      <c r="R231" s="39"/>
      <c r="S231" s="39"/>
      <c r="T231" s="39"/>
      <c r="U231" s="39">
        <f t="shared" si="287"/>
        <v>0</v>
      </c>
      <c r="V231" s="39">
        <f t="shared" si="288"/>
        <v>0</v>
      </c>
      <c r="W231" s="39">
        <f t="shared" si="289"/>
        <v>0</v>
      </c>
      <c r="X231" s="33"/>
      <c r="Y231" s="33"/>
      <c r="Z231" s="33"/>
    </row>
    <row r="232" spans="1:26" s="28" customFormat="1" ht="251.25" customHeight="1" x14ac:dyDescent="0.3">
      <c r="A232" s="11"/>
      <c r="B232" s="80" t="s">
        <v>355</v>
      </c>
      <c r="C232" s="39">
        <v>8865</v>
      </c>
      <c r="D232" s="39">
        <v>8865</v>
      </c>
      <c r="E232" s="39">
        <v>8865</v>
      </c>
      <c r="F232" s="97">
        <v>8865</v>
      </c>
      <c r="G232" s="97">
        <v>8865</v>
      </c>
      <c r="H232" s="97">
        <v>8865</v>
      </c>
      <c r="I232" s="39">
        <f t="shared" si="286"/>
        <v>0</v>
      </c>
      <c r="J232" s="39">
        <f t="shared" si="290"/>
        <v>0</v>
      </c>
      <c r="K232" s="39">
        <f t="shared" si="291"/>
        <v>0</v>
      </c>
      <c r="L232" s="39"/>
      <c r="M232" s="39"/>
      <c r="N232" s="39"/>
      <c r="O232" s="39">
        <f t="shared" si="292"/>
        <v>-8865</v>
      </c>
      <c r="P232" s="39">
        <f t="shared" si="293"/>
        <v>-8865</v>
      </c>
      <c r="Q232" s="39">
        <f t="shared" si="294"/>
        <v>-8865</v>
      </c>
      <c r="R232" s="39"/>
      <c r="S232" s="39"/>
      <c r="T232" s="39"/>
      <c r="U232" s="39">
        <f t="shared" si="287"/>
        <v>0</v>
      </c>
      <c r="V232" s="39">
        <f t="shared" si="288"/>
        <v>0</v>
      </c>
      <c r="W232" s="39">
        <f t="shared" si="289"/>
        <v>0</v>
      </c>
      <c r="X232" s="33"/>
      <c r="Y232" s="33"/>
      <c r="Z232" s="33"/>
    </row>
    <row r="233" spans="1:26" s="7" customFormat="1" ht="27" customHeight="1" x14ac:dyDescent="0.3">
      <c r="A233" s="4" t="s">
        <v>12</v>
      </c>
      <c r="B233" s="8" t="s">
        <v>11</v>
      </c>
      <c r="C233" s="37">
        <f>C234+C235</f>
        <v>567308</v>
      </c>
      <c r="D233" s="37">
        <f t="shared" ref="D233:E233" si="308">D234+D235</f>
        <v>2500</v>
      </c>
      <c r="E233" s="37">
        <f t="shared" si="308"/>
        <v>0</v>
      </c>
      <c r="F233" s="6">
        <f>F234+F235</f>
        <v>567308</v>
      </c>
      <c r="G233" s="6">
        <f t="shared" ref="G233:H233" si="309">G234+G235</f>
        <v>2500</v>
      </c>
      <c r="H233" s="6">
        <f t="shared" si="309"/>
        <v>0</v>
      </c>
      <c r="I233" s="37">
        <f t="shared" si="286"/>
        <v>0</v>
      </c>
      <c r="J233" s="37">
        <f t="shared" si="290"/>
        <v>0</v>
      </c>
      <c r="K233" s="37">
        <f t="shared" si="291"/>
        <v>0</v>
      </c>
      <c r="L233" s="37">
        <f t="shared" ref="L233:N233" si="310">L234+L235</f>
        <v>0</v>
      </c>
      <c r="M233" s="37">
        <f t="shared" si="310"/>
        <v>0</v>
      </c>
      <c r="N233" s="37">
        <f t="shared" si="310"/>
        <v>0</v>
      </c>
      <c r="O233" s="37">
        <f t="shared" si="292"/>
        <v>-567308</v>
      </c>
      <c r="P233" s="37">
        <f t="shared" si="293"/>
        <v>-2500</v>
      </c>
      <c r="Q233" s="37">
        <f t="shared" si="294"/>
        <v>0</v>
      </c>
      <c r="R233" s="37">
        <f>R234+R235</f>
        <v>0</v>
      </c>
      <c r="S233" s="37">
        <f t="shared" ref="S233:T233" si="311">S234+S235</f>
        <v>0</v>
      </c>
      <c r="T233" s="37">
        <f t="shared" si="311"/>
        <v>0</v>
      </c>
      <c r="U233" s="37">
        <f t="shared" si="287"/>
        <v>0</v>
      </c>
      <c r="V233" s="37">
        <f t="shared" si="288"/>
        <v>0</v>
      </c>
      <c r="W233" s="37">
        <f t="shared" si="289"/>
        <v>0</v>
      </c>
      <c r="X233" s="47"/>
      <c r="Y233" s="47"/>
      <c r="Z233" s="47"/>
    </row>
    <row r="234" spans="1:26" ht="39.75" hidden="1" customHeight="1" x14ac:dyDescent="0.3">
      <c r="A234" s="9" t="s">
        <v>301</v>
      </c>
      <c r="B234" s="21" t="s">
        <v>302</v>
      </c>
      <c r="C234" s="42"/>
      <c r="D234" s="42"/>
      <c r="E234" s="42"/>
      <c r="F234" s="94"/>
      <c r="G234" s="94"/>
      <c r="H234" s="94"/>
      <c r="I234" s="42">
        <f t="shared" si="286"/>
        <v>0</v>
      </c>
      <c r="J234" s="42">
        <f t="shared" si="290"/>
        <v>0</v>
      </c>
      <c r="K234" s="42">
        <f t="shared" si="291"/>
        <v>0</v>
      </c>
      <c r="L234" s="42"/>
      <c r="M234" s="42"/>
      <c r="N234" s="42"/>
      <c r="O234" s="42">
        <f t="shared" si="292"/>
        <v>0</v>
      </c>
      <c r="P234" s="42">
        <f t="shared" si="293"/>
        <v>0</v>
      </c>
      <c r="Q234" s="42">
        <f t="shared" si="294"/>
        <v>0</v>
      </c>
      <c r="R234" s="42"/>
      <c r="S234" s="42"/>
      <c r="T234" s="42"/>
      <c r="U234" s="42">
        <f t="shared" si="287"/>
        <v>0</v>
      </c>
      <c r="V234" s="42">
        <f t="shared" si="288"/>
        <v>0</v>
      </c>
      <c r="W234" s="42">
        <f t="shared" si="289"/>
        <v>0</v>
      </c>
      <c r="X234" s="46"/>
      <c r="Y234" s="46"/>
      <c r="Z234" s="46"/>
    </row>
    <row r="235" spans="1:26" ht="33.75" customHeight="1" x14ac:dyDescent="0.3">
      <c r="A235" s="9" t="s">
        <v>10</v>
      </c>
      <c r="B235" s="21" t="s">
        <v>9</v>
      </c>
      <c r="C235" s="42">
        <f>SUM(C236:C241)</f>
        <v>567308</v>
      </c>
      <c r="D235" s="42">
        <f t="shared" ref="D235:E235" si="312">SUM(D236:D241)</f>
        <v>2500</v>
      </c>
      <c r="E235" s="42">
        <f t="shared" si="312"/>
        <v>0</v>
      </c>
      <c r="F235" s="94">
        <f>SUM(F236:F241)</f>
        <v>567308</v>
      </c>
      <c r="G235" s="94">
        <f t="shared" ref="G235:H235" si="313">SUM(G236:G241)</f>
        <v>2500</v>
      </c>
      <c r="H235" s="94">
        <f t="shared" si="313"/>
        <v>0</v>
      </c>
      <c r="I235" s="42">
        <f t="shared" si="286"/>
        <v>0</v>
      </c>
      <c r="J235" s="42">
        <f t="shared" si="290"/>
        <v>0</v>
      </c>
      <c r="K235" s="42">
        <f t="shared" si="291"/>
        <v>0</v>
      </c>
      <c r="L235" s="42">
        <f t="shared" ref="L235" si="314">SUM(L236:L241)</f>
        <v>0</v>
      </c>
      <c r="M235" s="42">
        <f t="shared" ref="M235" si="315">SUM(M236:M241)</f>
        <v>0</v>
      </c>
      <c r="N235" s="42">
        <f t="shared" ref="N235" si="316">SUM(N236:N241)</f>
        <v>0</v>
      </c>
      <c r="O235" s="42">
        <f t="shared" si="292"/>
        <v>-567308</v>
      </c>
      <c r="P235" s="42">
        <f t="shared" si="293"/>
        <v>-2500</v>
      </c>
      <c r="Q235" s="42">
        <f t="shared" si="294"/>
        <v>0</v>
      </c>
      <c r="R235" s="42">
        <f t="shared" ref="R235" si="317">SUM(R236:R241)</f>
        <v>0</v>
      </c>
      <c r="S235" s="42">
        <f t="shared" ref="S235" si="318">SUM(S236:S241)</f>
        <v>0</v>
      </c>
      <c r="T235" s="42">
        <f t="shared" ref="T235" si="319">SUM(T236:T241)</f>
        <v>0</v>
      </c>
      <c r="U235" s="42">
        <f t="shared" si="287"/>
        <v>0</v>
      </c>
      <c r="V235" s="42">
        <f t="shared" si="288"/>
        <v>0</v>
      </c>
      <c r="W235" s="42">
        <f t="shared" si="289"/>
        <v>0</v>
      </c>
      <c r="X235" s="46"/>
      <c r="Y235" s="46"/>
      <c r="Z235" s="46"/>
    </row>
    <row r="236" spans="1:26" s="13" customFormat="1" ht="49.5" customHeight="1" x14ac:dyDescent="0.3">
      <c r="A236" s="11"/>
      <c r="B236" s="80" t="s">
        <v>357</v>
      </c>
      <c r="C236" s="44">
        <v>1000</v>
      </c>
      <c r="D236" s="44">
        <v>2500</v>
      </c>
      <c r="E236" s="44">
        <v>0</v>
      </c>
      <c r="F236" s="75">
        <v>1000</v>
      </c>
      <c r="G236" s="75">
        <v>2500</v>
      </c>
      <c r="H236" s="75">
        <v>0</v>
      </c>
      <c r="I236" s="44">
        <f t="shared" si="286"/>
        <v>0</v>
      </c>
      <c r="J236" s="44">
        <f t="shared" si="290"/>
        <v>0</v>
      </c>
      <c r="K236" s="44">
        <f t="shared" si="291"/>
        <v>0</v>
      </c>
      <c r="L236" s="44"/>
      <c r="M236" s="44"/>
      <c r="N236" s="44"/>
      <c r="O236" s="44">
        <f t="shared" si="292"/>
        <v>-1000</v>
      </c>
      <c r="P236" s="44">
        <f t="shared" si="293"/>
        <v>-2500</v>
      </c>
      <c r="Q236" s="44">
        <f t="shared" si="294"/>
        <v>0</v>
      </c>
      <c r="R236" s="44"/>
      <c r="S236" s="44"/>
      <c r="T236" s="44"/>
      <c r="U236" s="44">
        <f t="shared" si="287"/>
        <v>0</v>
      </c>
      <c r="V236" s="44">
        <f t="shared" si="288"/>
        <v>0</v>
      </c>
      <c r="W236" s="44">
        <f t="shared" si="289"/>
        <v>0</v>
      </c>
      <c r="X236" s="33"/>
      <c r="Y236" s="33"/>
      <c r="Z236" s="33"/>
    </row>
    <row r="237" spans="1:26" s="13" customFormat="1" ht="35.25" customHeight="1" x14ac:dyDescent="0.3">
      <c r="A237" s="11"/>
      <c r="B237" s="81" t="s">
        <v>273</v>
      </c>
      <c r="C237" s="44">
        <v>7000</v>
      </c>
      <c r="D237" s="44">
        <v>0</v>
      </c>
      <c r="E237" s="44">
        <v>0</v>
      </c>
      <c r="F237" s="75">
        <v>7000</v>
      </c>
      <c r="G237" s="75">
        <v>0</v>
      </c>
      <c r="H237" s="75">
        <v>0</v>
      </c>
      <c r="I237" s="44">
        <f t="shared" si="286"/>
        <v>0</v>
      </c>
      <c r="J237" s="44">
        <f t="shared" si="290"/>
        <v>0</v>
      </c>
      <c r="K237" s="44">
        <f t="shared" si="291"/>
        <v>0</v>
      </c>
      <c r="L237" s="44"/>
      <c r="M237" s="44"/>
      <c r="N237" s="44"/>
      <c r="O237" s="44">
        <f t="shared" si="292"/>
        <v>-7000</v>
      </c>
      <c r="P237" s="44">
        <f t="shared" si="293"/>
        <v>0</v>
      </c>
      <c r="Q237" s="44">
        <f t="shared" si="294"/>
        <v>0</v>
      </c>
      <c r="R237" s="44"/>
      <c r="S237" s="44"/>
      <c r="T237" s="44"/>
      <c r="U237" s="44">
        <f t="shared" si="287"/>
        <v>0</v>
      </c>
      <c r="V237" s="44">
        <f t="shared" si="288"/>
        <v>0</v>
      </c>
      <c r="W237" s="44">
        <f t="shared" si="289"/>
        <v>0</v>
      </c>
      <c r="X237" s="33"/>
      <c r="Y237" s="33"/>
      <c r="Z237" s="33"/>
    </row>
    <row r="238" spans="1:26" s="13" customFormat="1" ht="66" customHeight="1" x14ac:dyDescent="0.3">
      <c r="A238" s="11"/>
      <c r="B238" s="81" t="s">
        <v>287</v>
      </c>
      <c r="C238" s="44">
        <v>559308</v>
      </c>
      <c r="D238" s="44">
        <v>0</v>
      </c>
      <c r="E238" s="44">
        <v>0</v>
      </c>
      <c r="F238" s="75">
        <v>559308</v>
      </c>
      <c r="G238" s="75">
        <v>0</v>
      </c>
      <c r="H238" s="75">
        <v>0</v>
      </c>
      <c r="I238" s="44">
        <f t="shared" si="286"/>
        <v>0</v>
      </c>
      <c r="J238" s="44">
        <f t="shared" si="290"/>
        <v>0</v>
      </c>
      <c r="K238" s="44">
        <f t="shared" si="291"/>
        <v>0</v>
      </c>
      <c r="L238" s="44"/>
      <c r="M238" s="44"/>
      <c r="N238" s="44"/>
      <c r="O238" s="44">
        <f t="shared" si="292"/>
        <v>-559308</v>
      </c>
      <c r="P238" s="44">
        <f t="shared" si="293"/>
        <v>0</v>
      </c>
      <c r="Q238" s="44">
        <f t="shared" si="294"/>
        <v>0</v>
      </c>
      <c r="R238" s="44"/>
      <c r="S238" s="44"/>
      <c r="T238" s="44"/>
      <c r="U238" s="44">
        <f t="shared" si="287"/>
        <v>0</v>
      </c>
      <c r="V238" s="44">
        <f t="shared" si="288"/>
        <v>0</v>
      </c>
      <c r="W238" s="44">
        <f t="shared" si="289"/>
        <v>0</v>
      </c>
      <c r="X238" s="33"/>
      <c r="Y238" s="33"/>
      <c r="Z238" s="33"/>
    </row>
    <row r="239" spans="1:26" s="13" customFormat="1" ht="33" hidden="1" customHeight="1" x14ac:dyDescent="0.3">
      <c r="A239" s="11"/>
      <c r="B239" s="81"/>
      <c r="C239" s="44"/>
      <c r="D239" s="44"/>
      <c r="E239" s="44"/>
      <c r="F239" s="75"/>
      <c r="G239" s="75"/>
      <c r="H239" s="75"/>
      <c r="I239" s="44">
        <f t="shared" si="286"/>
        <v>0</v>
      </c>
      <c r="J239" s="44">
        <f t="shared" si="290"/>
        <v>0</v>
      </c>
      <c r="K239" s="44">
        <f t="shared" si="291"/>
        <v>0</v>
      </c>
      <c r="L239" s="44"/>
      <c r="M239" s="44"/>
      <c r="N239" s="44"/>
      <c r="O239" s="44">
        <f t="shared" si="292"/>
        <v>0</v>
      </c>
      <c r="P239" s="44">
        <f t="shared" si="293"/>
        <v>0</v>
      </c>
      <c r="Q239" s="44">
        <f t="shared" si="294"/>
        <v>0</v>
      </c>
      <c r="R239" s="44"/>
      <c r="S239" s="44"/>
      <c r="T239" s="44"/>
      <c r="U239" s="44">
        <f t="shared" si="287"/>
        <v>0</v>
      </c>
      <c r="V239" s="44">
        <f t="shared" si="288"/>
        <v>0</v>
      </c>
      <c r="W239" s="44">
        <f t="shared" si="289"/>
        <v>0</v>
      </c>
      <c r="X239" s="33"/>
      <c r="Y239" s="33"/>
      <c r="Z239" s="33"/>
    </row>
    <row r="240" spans="1:26" s="13" customFormat="1" ht="33" hidden="1" customHeight="1" x14ac:dyDescent="0.3">
      <c r="A240" s="11"/>
      <c r="B240" s="79"/>
      <c r="C240" s="44"/>
      <c r="D240" s="44"/>
      <c r="E240" s="44"/>
      <c r="F240" s="75"/>
      <c r="G240" s="75"/>
      <c r="H240" s="75"/>
      <c r="I240" s="44">
        <f t="shared" si="286"/>
        <v>0</v>
      </c>
      <c r="J240" s="44">
        <f t="shared" si="290"/>
        <v>0</v>
      </c>
      <c r="K240" s="44">
        <f t="shared" si="291"/>
        <v>0</v>
      </c>
      <c r="L240" s="44"/>
      <c r="M240" s="44"/>
      <c r="N240" s="44"/>
      <c r="O240" s="44">
        <f t="shared" si="292"/>
        <v>0</v>
      </c>
      <c r="P240" s="44">
        <f t="shared" si="293"/>
        <v>0</v>
      </c>
      <c r="Q240" s="44">
        <f t="shared" si="294"/>
        <v>0</v>
      </c>
      <c r="R240" s="44"/>
      <c r="S240" s="44"/>
      <c r="T240" s="44"/>
      <c r="U240" s="44">
        <f t="shared" si="287"/>
        <v>0</v>
      </c>
      <c r="V240" s="44">
        <f t="shared" si="288"/>
        <v>0</v>
      </c>
      <c r="W240" s="44">
        <f t="shared" si="289"/>
        <v>0</v>
      </c>
      <c r="X240" s="33"/>
      <c r="Y240" s="33"/>
      <c r="Z240" s="33"/>
    </row>
    <row r="241" spans="1:26" s="13" customFormat="1" ht="33" hidden="1" customHeight="1" x14ac:dyDescent="0.3">
      <c r="A241" s="11"/>
      <c r="B241" s="79"/>
      <c r="C241" s="44"/>
      <c r="D241" s="44"/>
      <c r="E241" s="44"/>
      <c r="F241" s="75"/>
      <c r="G241" s="75"/>
      <c r="H241" s="75"/>
      <c r="I241" s="44">
        <f t="shared" si="286"/>
        <v>0</v>
      </c>
      <c r="J241" s="44">
        <f t="shared" si="290"/>
        <v>0</v>
      </c>
      <c r="K241" s="44">
        <f t="shared" si="291"/>
        <v>0</v>
      </c>
      <c r="L241" s="44"/>
      <c r="M241" s="44"/>
      <c r="N241" s="44"/>
      <c r="O241" s="44">
        <f t="shared" si="292"/>
        <v>0</v>
      </c>
      <c r="P241" s="44">
        <f t="shared" si="293"/>
        <v>0</v>
      </c>
      <c r="Q241" s="44">
        <f t="shared" si="294"/>
        <v>0</v>
      </c>
      <c r="R241" s="44"/>
      <c r="S241" s="44"/>
      <c r="T241" s="44"/>
      <c r="U241" s="44">
        <f t="shared" si="287"/>
        <v>0</v>
      </c>
      <c r="V241" s="44">
        <f t="shared" si="288"/>
        <v>0</v>
      </c>
      <c r="W241" s="44">
        <f t="shared" si="289"/>
        <v>0</v>
      </c>
      <c r="X241" s="33"/>
      <c r="Y241" s="33"/>
      <c r="Z241" s="33"/>
    </row>
    <row r="242" spans="1:26" s="7" customFormat="1" ht="34.5" hidden="1" customHeight="1" x14ac:dyDescent="0.3">
      <c r="A242" s="29" t="s">
        <v>303</v>
      </c>
      <c r="B242" s="30" t="s">
        <v>304</v>
      </c>
      <c r="C242" s="37"/>
      <c r="D242" s="37"/>
      <c r="E242" s="37"/>
      <c r="F242" s="6"/>
      <c r="G242" s="6"/>
      <c r="H242" s="6"/>
      <c r="I242" s="37">
        <f t="shared" si="286"/>
        <v>0</v>
      </c>
      <c r="J242" s="37">
        <f t="shared" si="290"/>
        <v>0</v>
      </c>
      <c r="K242" s="37">
        <f t="shared" si="291"/>
        <v>0</v>
      </c>
      <c r="L242" s="37"/>
      <c r="M242" s="37"/>
      <c r="N242" s="37"/>
      <c r="O242" s="37">
        <f t="shared" si="292"/>
        <v>0</v>
      </c>
      <c r="P242" s="37">
        <f t="shared" si="293"/>
        <v>0</v>
      </c>
      <c r="Q242" s="37">
        <f t="shared" si="294"/>
        <v>0</v>
      </c>
      <c r="R242" s="37"/>
      <c r="S242" s="37"/>
      <c r="T242" s="37"/>
      <c r="U242" s="37">
        <f t="shared" si="287"/>
        <v>0</v>
      </c>
      <c r="V242" s="37">
        <f t="shared" si="288"/>
        <v>0</v>
      </c>
      <c r="W242" s="37">
        <f t="shared" si="289"/>
        <v>0</v>
      </c>
      <c r="X242" s="47"/>
      <c r="Y242" s="47"/>
      <c r="Z242" s="47"/>
    </row>
    <row r="243" spans="1:26" s="7" customFormat="1" ht="34.5" hidden="1" customHeight="1" x14ac:dyDescent="0.3">
      <c r="A243" s="29" t="s">
        <v>8</v>
      </c>
      <c r="B243" s="30" t="s">
        <v>7</v>
      </c>
      <c r="C243" s="37"/>
      <c r="D243" s="37"/>
      <c r="E243" s="37"/>
      <c r="F243" s="6"/>
      <c r="G243" s="6"/>
      <c r="H243" s="6"/>
      <c r="I243" s="37">
        <f t="shared" si="286"/>
        <v>0</v>
      </c>
      <c r="J243" s="37">
        <f t="shared" si="290"/>
        <v>0</v>
      </c>
      <c r="K243" s="37">
        <f t="shared" si="291"/>
        <v>0</v>
      </c>
      <c r="L243" s="37"/>
      <c r="M243" s="37"/>
      <c r="N243" s="37"/>
      <c r="O243" s="37">
        <f t="shared" si="292"/>
        <v>0</v>
      </c>
      <c r="P243" s="37">
        <f t="shared" si="293"/>
        <v>0</v>
      </c>
      <c r="Q243" s="37">
        <f t="shared" si="294"/>
        <v>0</v>
      </c>
      <c r="R243" s="37"/>
      <c r="S243" s="37"/>
      <c r="T243" s="37"/>
      <c r="U243" s="37">
        <f t="shared" si="287"/>
        <v>0</v>
      </c>
      <c r="V243" s="37">
        <f t="shared" si="288"/>
        <v>0</v>
      </c>
      <c r="W243" s="37">
        <f t="shared" si="289"/>
        <v>0</v>
      </c>
      <c r="X243" s="47"/>
      <c r="Y243" s="47"/>
      <c r="Z243" s="47"/>
    </row>
    <row r="244" spans="1:26" s="7" customFormat="1" ht="21.75" hidden="1" customHeight="1" x14ac:dyDescent="0.3">
      <c r="A244" s="29" t="s">
        <v>6</v>
      </c>
      <c r="B244" s="30" t="s">
        <v>5</v>
      </c>
      <c r="C244" s="37"/>
      <c r="D244" s="37"/>
      <c r="E244" s="37"/>
      <c r="F244" s="6"/>
      <c r="G244" s="6"/>
      <c r="H244" s="6"/>
      <c r="I244" s="37">
        <f t="shared" si="286"/>
        <v>0</v>
      </c>
      <c r="J244" s="37">
        <f t="shared" si="290"/>
        <v>0</v>
      </c>
      <c r="K244" s="37">
        <f t="shared" si="291"/>
        <v>0</v>
      </c>
      <c r="L244" s="37"/>
      <c r="M244" s="37"/>
      <c r="N244" s="37"/>
      <c r="O244" s="37">
        <f t="shared" si="292"/>
        <v>0</v>
      </c>
      <c r="P244" s="37">
        <f t="shared" si="293"/>
        <v>0</v>
      </c>
      <c r="Q244" s="37">
        <f t="shared" si="294"/>
        <v>0</v>
      </c>
      <c r="R244" s="37"/>
      <c r="S244" s="37"/>
      <c r="T244" s="37"/>
      <c r="U244" s="37">
        <f t="shared" si="287"/>
        <v>0</v>
      </c>
      <c r="V244" s="37">
        <f t="shared" si="288"/>
        <v>0</v>
      </c>
      <c r="W244" s="37">
        <f t="shared" si="289"/>
        <v>0</v>
      </c>
      <c r="X244" s="47"/>
      <c r="Y244" s="47"/>
      <c r="Z244" s="47"/>
    </row>
    <row r="245" spans="1:26" s="7" customFormat="1" ht="64.5" hidden="1" customHeight="1" x14ac:dyDescent="0.3">
      <c r="A245" s="4" t="s">
        <v>4</v>
      </c>
      <c r="B245" s="8" t="s">
        <v>3</v>
      </c>
      <c r="C245" s="37"/>
      <c r="D245" s="37"/>
      <c r="E245" s="37"/>
      <c r="F245" s="6"/>
      <c r="G245" s="6"/>
      <c r="H245" s="6"/>
      <c r="I245" s="37">
        <f t="shared" si="286"/>
        <v>0</v>
      </c>
      <c r="J245" s="37">
        <f t="shared" si="290"/>
        <v>0</v>
      </c>
      <c r="K245" s="37">
        <f t="shared" si="291"/>
        <v>0</v>
      </c>
      <c r="L245" s="37">
        <f>SUM(L246:L247)</f>
        <v>0</v>
      </c>
      <c r="M245" s="37"/>
      <c r="N245" s="37"/>
      <c r="O245" s="37">
        <f t="shared" si="292"/>
        <v>0</v>
      </c>
      <c r="P245" s="37">
        <f t="shared" si="293"/>
        <v>0</v>
      </c>
      <c r="Q245" s="37">
        <f t="shared" si="294"/>
        <v>0</v>
      </c>
      <c r="R245" s="37">
        <f>SUM(R246:R247)</f>
        <v>0</v>
      </c>
      <c r="S245" s="37"/>
      <c r="T245" s="37"/>
      <c r="U245" s="37">
        <f t="shared" si="287"/>
        <v>0</v>
      </c>
      <c r="V245" s="37">
        <f t="shared" si="288"/>
        <v>0</v>
      </c>
      <c r="W245" s="37">
        <f t="shared" si="289"/>
        <v>0</v>
      </c>
      <c r="X245" s="47"/>
      <c r="Y245" s="47"/>
      <c r="Z245" s="47"/>
    </row>
    <row r="246" spans="1:26" ht="32.25" hidden="1" customHeight="1" x14ac:dyDescent="0.3">
      <c r="A246" s="9" t="s">
        <v>265</v>
      </c>
      <c r="B246" s="21" t="s">
        <v>263</v>
      </c>
      <c r="C246" s="42"/>
      <c r="D246" s="42"/>
      <c r="E246" s="42"/>
      <c r="F246" s="94"/>
      <c r="G246" s="94"/>
      <c r="H246" s="94"/>
      <c r="I246" s="42">
        <f t="shared" si="286"/>
        <v>0</v>
      </c>
      <c r="J246" s="42">
        <f t="shared" si="290"/>
        <v>0</v>
      </c>
      <c r="K246" s="42">
        <f t="shared" si="291"/>
        <v>0</v>
      </c>
      <c r="L246" s="42"/>
      <c r="M246" s="42"/>
      <c r="N246" s="42"/>
      <c r="O246" s="42">
        <f t="shared" si="292"/>
        <v>0</v>
      </c>
      <c r="P246" s="42">
        <f t="shared" si="293"/>
        <v>0</v>
      </c>
      <c r="Q246" s="42">
        <f t="shared" si="294"/>
        <v>0</v>
      </c>
      <c r="R246" s="42"/>
      <c r="S246" s="42"/>
      <c r="T246" s="42"/>
      <c r="U246" s="42">
        <f t="shared" si="287"/>
        <v>0</v>
      </c>
      <c r="V246" s="42">
        <f t="shared" si="288"/>
        <v>0</v>
      </c>
      <c r="W246" s="42">
        <f t="shared" si="289"/>
        <v>0</v>
      </c>
      <c r="X246" s="46"/>
      <c r="Y246" s="46"/>
      <c r="Z246" s="46"/>
    </row>
    <row r="247" spans="1:26" ht="32.25" hidden="1" customHeight="1" x14ac:dyDescent="0.3">
      <c r="A247" s="9" t="s">
        <v>266</v>
      </c>
      <c r="B247" s="21" t="s">
        <v>264</v>
      </c>
      <c r="C247" s="42"/>
      <c r="D247" s="42"/>
      <c r="E247" s="42"/>
      <c r="F247" s="94"/>
      <c r="G247" s="94"/>
      <c r="H247" s="94"/>
      <c r="I247" s="42">
        <f t="shared" si="286"/>
        <v>0</v>
      </c>
      <c r="J247" s="42">
        <f t="shared" si="290"/>
        <v>0</v>
      </c>
      <c r="K247" s="42">
        <f t="shared" si="291"/>
        <v>0</v>
      </c>
      <c r="L247" s="42"/>
      <c r="M247" s="42"/>
      <c r="N247" s="42"/>
      <c r="O247" s="42">
        <f t="shared" si="292"/>
        <v>0</v>
      </c>
      <c r="P247" s="42">
        <f t="shared" si="293"/>
        <v>0</v>
      </c>
      <c r="Q247" s="42">
        <f t="shared" si="294"/>
        <v>0</v>
      </c>
      <c r="R247" s="42"/>
      <c r="S247" s="42"/>
      <c r="T247" s="42"/>
      <c r="U247" s="42">
        <f t="shared" si="287"/>
        <v>0</v>
      </c>
      <c r="V247" s="42">
        <f t="shared" si="288"/>
        <v>0</v>
      </c>
      <c r="W247" s="42">
        <f t="shared" si="289"/>
        <v>0</v>
      </c>
      <c r="X247" s="46"/>
      <c r="Y247" s="46"/>
      <c r="Z247" s="46"/>
    </row>
    <row r="248" spans="1:26" s="7" customFormat="1" ht="51.75" hidden="1" customHeight="1" x14ac:dyDescent="0.3">
      <c r="A248" s="4" t="s">
        <v>2</v>
      </c>
      <c r="B248" s="8" t="s">
        <v>1</v>
      </c>
      <c r="C248" s="37"/>
      <c r="D248" s="37"/>
      <c r="E248" s="37"/>
      <c r="F248" s="6"/>
      <c r="G248" s="6"/>
      <c r="H248" s="6"/>
      <c r="I248" s="37">
        <f t="shared" si="286"/>
        <v>0</v>
      </c>
      <c r="J248" s="37">
        <f t="shared" si="290"/>
        <v>0</v>
      </c>
      <c r="K248" s="37">
        <f t="shared" si="291"/>
        <v>0</v>
      </c>
      <c r="L248" s="37"/>
      <c r="M248" s="37"/>
      <c r="N248" s="37"/>
      <c r="O248" s="37">
        <f t="shared" si="292"/>
        <v>0</v>
      </c>
      <c r="P248" s="37">
        <f t="shared" si="293"/>
        <v>0</v>
      </c>
      <c r="Q248" s="37">
        <f t="shared" si="294"/>
        <v>0</v>
      </c>
      <c r="R248" s="37">
        <f>R249</f>
        <v>0</v>
      </c>
      <c r="S248" s="37"/>
      <c r="T248" s="37"/>
      <c r="U248" s="37">
        <f t="shared" si="287"/>
        <v>0</v>
      </c>
      <c r="V248" s="37">
        <f t="shared" si="288"/>
        <v>0</v>
      </c>
      <c r="W248" s="37">
        <f t="shared" si="289"/>
        <v>0</v>
      </c>
      <c r="X248" s="47"/>
      <c r="Y248" s="47"/>
      <c r="Z248" s="47"/>
    </row>
    <row r="249" spans="1:26" ht="48" hidden="1" customHeight="1" x14ac:dyDescent="0.3">
      <c r="A249" s="9" t="s">
        <v>268</v>
      </c>
      <c r="B249" s="21" t="s">
        <v>267</v>
      </c>
      <c r="C249" s="42"/>
      <c r="D249" s="42"/>
      <c r="E249" s="42"/>
      <c r="F249" s="94"/>
      <c r="G249" s="94"/>
      <c r="H249" s="94"/>
      <c r="I249" s="42">
        <f t="shared" si="286"/>
        <v>0</v>
      </c>
      <c r="J249" s="42">
        <f t="shared" si="290"/>
        <v>0</v>
      </c>
      <c r="K249" s="42">
        <f t="shared" si="291"/>
        <v>0</v>
      </c>
      <c r="L249" s="42"/>
      <c r="M249" s="42"/>
      <c r="N249" s="42"/>
      <c r="O249" s="42">
        <f t="shared" si="292"/>
        <v>0</v>
      </c>
      <c r="P249" s="42">
        <f t="shared" si="293"/>
        <v>0</v>
      </c>
      <c r="Q249" s="42">
        <f t="shared" si="294"/>
        <v>0</v>
      </c>
      <c r="R249" s="42"/>
      <c r="S249" s="42"/>
      <c r="T249" s="42"/>
      <c r="U249" s="42">
        <f t="shared" si="287"/>
        <v>0</v>
      </c>
      <c r="V249" s="42">
        <f t="shared" si="288"/>
        <v>0</v>
      </c>
      <c r="W249" s="42">
        <f t="shared" si="289"/>
        <v>0</v>
      </c>
      <c r="X249" s="46"/>
      <c r="Y249" s="46"/>
      <c r="Z249" s="46"/>
    </row>
    <row r="250" spans="1:26" s="7" customFormat="1" ht="25.5" customHeight="1" x14ac:dyDescent="0.3">
      <c r="A250" s="20"/>
      <c r="B250" s="5" t="s">
        <v>0</v>
      </c>
      <c r="C250" s="37">
        <f>C10+C115</f>
        <v>11780524.539029997</v>
      </c>
      <c r="D250" s="37">
        <f>D10+D115</f>
        <v>8588496.2275799997</v>
      </c>
      <c r="E250" s="37">
        <f>E10+E115</f>
        <v>8998644.6587200016</v>
      </c>
      <c r="F250" s="6">
        <f t="shared" ref="F250:H250" si="320">F10+F115</f>
        <v>11780524.539029999</v>
      </c>
      <c r="G250" s="6">
        <f t="shared" si="320"/>
        <v>8588496.2275799997</v>
      </c>
      <c r="H250" s="6">
        <f t="shared" si="320"/>
        <v>8998644.6587201245</v>
      </c>
      <c r="I250" s="37">
        <f>F250-C250</f>
        <v>0</v>
      </c>
      <c r="J250" s="37">
        <f t="shared" si="290"/>
        <v>0</v>
      </c>
      <c r="K250" s="37">
        <f>H250-E250</f>
        <v>1.2293457984924316E-7</v>
      </c>
      <c r="L250" s="37">
        <f>L10+L115</f>
        <v>6384</v>
      </c>
      <c r="M250" s="37">
        <f>M10+M115</f>
        <v>6384</v>
      </c>
      <c r="N250" s="37">
        <f>N10+N115</f>
        <v>6384</v>
      </c>
      <c r="O250" s="37">
        <f t="shared" si="292"/>
        <v>-11774140.539029999</v>
      </c>
      <c r="P250" s="37">
        <f t="shared" si="293"/>
        <v>-8582112.2275799997</v>
      </c>
      <c r="Q250" s="37">
        <f t="shared" si="294"/>
        <v>-8992260.6587201245</v>
      </c>
      <c r="R250" s="37">
        <f>R10+R115</f>
        <v>6384</v>
      </c>
      <c r="S250" s="37">
        <f>S10+S115</f>
        <v>6384</v>
      </c>
      <c r="T250" s="37">
        <f>T10+T115</f>
        <v>6384</v>
      </c>
      <c r="U250" s="37">
        <f t="shared" si="287"/>
        <v>0</v>
      </c>
      <c r="V250" s="37">
        <f t="shared" si="288"/>
        <v>0</v>
      </c>
      <c r="W250" s="37">
        <f t="shared" si="289"/>
        <v>0</v>
      </c>
      <c r="X250" s="47"/>
      <c r="Y250" s="47"/>
      <c r="Z250" s="47"/>
    </row>
    <row r="251" spans="1:26" ht="10.199999999999999" customHeight="1" x14ac:dyDescent="0.3">
      <c r="H251" s="102" t="s">
        <v>380</v>
      </c>
    </row>
    <row r="253" spans="1:26" ht="14.25" customHeight="1" x14ac:dyDescent="0.3">
      <c r="I253" s="64"/>
      <c r="O253" s="64"/>
      <c r="U253" s="64"/>
    </row>
    <row r="254" spans="1:26" ht="14.25" customHeight="1" x14ac:dyDescent="0.3"/>
  </sheetData>
  <mergeCells count="35">
    <mergeCell ref="X8:X9"/>
    <mergeCell ref="Y8:Z8"/>
    <mergeCell ref="A8:A9"/>
    <mergeCell ref="B8:B9"/>
    <mergeCell ref="C8:C9"/>
    <mergeCell ref="D8:E8"/>
    <mergeCell ref="F8:F9"/>
    <mergeCell ref="G8:H8"/>
    <mergeCell ref="U8:U9"/>
    <mergeCell ref="V8:W8"/>
    <mergeCell ref="R8:R9"/>
    <mergeCell ref="S8:T8"/>
    <mergeCell ref="L8:L9"/>
    <mergeCell ref="M8:N8"/>
    <mergeCell ref="I8:I9"/>
    <mergeCell ref="J8:K8"/>
    <mergeCell ref="U7:W7"/>
    <mergeCell ref="X7:Z7"/>
    <mergeCell ref="R7:T7"/>
    <mergeCell ref="L7:N7"/>
    <mergeCell ref="I7:K7"/>
    <mergeCell ref="O7:Q7"/>
    <mergeCell ref="O8:O9"/>
    <mergeCell ref="P8:Q8"/>
    <mergeCell ref="R1:T1"/>
    <mergeCell ref="R3:T3"/>
    <mergeCell ref="C3:E3"/>
    <mergeCell ref="C1:E1"/>
    <mergeCell ref="F1:H1"/>
    <mergeCell ref="F3:H3"/>
    <mergeCell ref="L1:N1"/>
    <mergeCell ref="L3:N3"/>
    <mergeCell ref="A5:H5"/>
    <mergeCell ref="C7:E7"/>
    <mergeCell ref="F7:H7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3" manualBreakCount="3">
    <brk id="57" max="10" man="1"/>
    <brk id="181" max="10" man="1"/>
    <brk id="229" max="10" man="1"/>
  </rowBreaks>
  <colBreaks count="1" manualBreakCount="1">
    <brk id="8" max="2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2023-02-17T07:05:04Z</cp:lastPrinted>
  <dcterms:created xsi:type="dcterms:W3CDTF">2020-11-06T11:10:42Z</dcterms:created>
  <dcterms:modified xsi:type="dcterms:W3CDTF">2023-02-17T07:12:01Z</dcterms:modified>
</cp:coreProperties>
</file>